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 OBSERVATURMS\OBSERVATURMS\DANIELLE\OBSERVATORIO MS\PIB MS\"/>
    </mc:Choice>
  </mc:AlternateContent>
  <bookViews>
    <workbookView xWindow="-120" yWindow="-120" windowWidth="20730" windowHeight="11040" tabRatio="852"/>
  </bookViews>
  <sheets>
    <sheet name="PIB_MS" sheetId="29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" i="29" l="1"/>
  <c r="L69" i="29"/>
  <c r="L68" i="29"/>
  <c r="L67" i="29"/>
  <c r="L66" i="29"/>
  <c r="L65" i="29"/>
  <c r="L64" i="29"/>
  <c r="L63" i="29"/>
  <c r="L62" i="29"/>
  <c r="L61" i="29"/>
  <c r="L60" i="29"/>
  <c r="L59" i="29"/>
  <c r="L58" i="29"/>
  <c r="L57" i="29"/>
  <c r="L56" i="29"/>
  <c r="L55" i="29"/>
  <c r="L54" i="29"/>
  <c r="L53" i="29"/>
  <c r="L52" i="29"/>
  <c r="L51" i="29"/>
  <c r="L50" i="29"/>
  <c r="L49" i="29"/>
  <c r="L47" i="29"/>
  <c r="L46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M25" i="29" l="1"/>
  <c r="M24" i="29"/>
  <c r="N24" i="29" s="1"/>
  <c r="M23" i="29"/>
  <c r="N23" i="29" s="1"/>
  <c r="M22" i="29"/>
  <c r="N22" i="29" s="1"/>
  <c r="M21" i="29"/>
  <c r="N21" i="29" s="1"/>
  <c r="M20" i="29"/>
  <c r="N20" i="29" s="1"/>
  <c r="M19" i="29"/>
  <c r="N19" i="29" s="1"/>
  <c r="M18" i="29"/>
  <c r="N18" i="29" s="1"/>
  <c r="M17" i="29"/>
  <c r="N17" i="29" s="1"/>
  <c r="M16" i="29"/>
  <c r="N16" i="29" s="1"/>
  <c r="M15" i="29"/>
  <c r="N15" i="29" s="1"/>
  <c r="M14" i="29"/>
  <c r="N14" i="29" s="1"/>
  <c r="M13" i="29"/>
  <c r="N13" i="29" s="1"/>
  <c r="M10" i="29"/>
  <c r="N10" i="29" s="1"/>
  <c r="M11" i="29"/>
  <c r="N11" i="29" s="1"/>
  <c r="M9" i="29"/>
  <c r="N9" i="29" s="1"/>
  <c r="M8" i="29"/>
  <c r="N8" i="29" s="1"/>
  <c r="M6" i="29"/>
  <c r="N6" i="29" s="1"/>
  <c r="M5" i="29"/>
  <c r="N5" i="29" s="1"/>
  <c r="M4" i="29"/>
  <c r="N4" i="29" s="1"/>
  <c r="O22" i="29" l="1"/>
  <c r="J47" i="29"/>
  <c r="J48" i="29"/>
  <c r="J49" i="29"/>
  <c r="J51" i="29"/>
  <c r="J52" i="29"/>
  <c r="J53" i="29"/>
  <c r="J54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I46" i="29"/>
  <c r="I12" i="29" l="1"/>
  <c r="M12" i="29" s="1"/>
  <c r="N12" i="29" s="1"/>
  <c r="I7" i="29"/>
  <c r="M7" i="29" s="1"/>
  <c r="N7" i="29" s="1"/>
  <c r="J50" i="29"/>
  <c r="J3" i="29"/>
  <c r="J46" i="29" l="1"/>
  <c r="K46" i="29"/>
  <c r="M3" i="29"/>
  <c r="N3" i="29" s="1"/>
  <c r="J55" i="29"/>
  <c r="E57" i="29"/>
  <c r="E46" i="29" l="1"/>
  <c r="F46" i="29"/>
  <c r="G46" i="29"/>
  <c r="H46" i="29"/>
  <c r="E47" i="29"/>
  <c r="F47" i="29"/>
  <c r="G47" i="29"/>
  <c r="H47" i="29"/>
  <c r="I47" i="29"/>
  <c r="E48" i="29"/>
  <c r="F48" i="29"/>
  <c r="G48" i="29"/>
  <c r="H48" i="29"/>
  <c r="I48" i="29"/>
  <c r="E49" i="29"/>
  <c r="F49" i="29"/>
  <c r="G49" i="29"/>
  <c r="H49" i="29"/>
  <c r="I49" i="29"/>
  <c r="E50" i="29"/>
  <c r="F50" i="29"/>
  <c r="G50" i="29"/>
  <c r="H50" i="29"/>
  <c r="I50" i="29"/>
  <c r="E51" i="29"/>
  <c r="F51" i="29"/>
  <c r="G51" i="29"/>
  <c r="H51" i="29"/>
  <c r="I51" i="29"/>
  <c r="E52" i="29"/>
  <c r="F52" i="29"/>
  <c r="G52" i="29"/>
  <c r="H52" i="29"/>
  <c r="I52" i="29"/>
  <c r="E53" i="29"/>
  <c r="F53" i="29"/>
  <c r="G53" i="29"/>
  <c r="H53" i="29"/>
  <c r="I53" i="29"/>
  <c r="E54" i="29"/>
  <c r="F54" i="29"/>
  <c r="G54" i="29"/>
  <c r="H54" i="29"/>
  <c r="I54" i="29"/>
  <c r="E55" i="29"/>
  <c r="F55" i="29"/>
  <c r="G55" i="29"/>
  <c r="H55" i="29"/>
  <c r="I55" i="29"/>
  <c r="E56" i="29"/>
  <c r="F56" i="29"/>
  <c r="G56" i="29"/>
  <c r="H56" i="29"/>
  <c r="I56" i="29"/>
  <c r="F57" i="29"/>
  <c r="G57" i="29"/>
  <c r="H57" i="29"/>
  <c r="I57" i="29"/>
  <c r="E58" i="29"/>
  <c r="F58" i="29"/>
  <c r="G58" i="29"/>
  <c r="H58" i="29"/>
  <c r="I58" i="29"/>
  <c r="E59" i="29"/>
  <c r="F59" i="29"/>
  <c r="G59" i="29"/>
  <c r="H59" i="29"/>
  <c r="I59" i="29"/>
  <c r="E60" i="29"/>
  <c r="F60" i="29"/>
  <c r="G60" i="29"/>
  <c r="H60" i="29"/>
  <c r="I60" i="29"/>
  <c r="E61" i="29"/>
  <c r="F61" i="29"/>
  <c r="G61" i="29"/>
  <c r="H61" i="29"/>
  <c r="I61" i="29"/>
  <c r="E62" i="29"/>
  <c r="F62" i="29"/>
  <c r="G62" i="29"/>
  <c r="H62" i="29"/>
  <c r="I62" i="29"/>
  <c r="E63" i="29"/>
  <c r="F63" i="29"/>
  <c r="G63" i="29"/>
  <c r="H63" i="29"/>
  <c r="I63" i="29"/>
  <c r="E64" i="29"/>
  <c r="F64" i="29"/>
  <c r="G64" i="29"/>
  <c r="H64" i="29"/>
  <c r="I64" i="29"/>
  <c r="E65" i="29"/>
  <c r="F65" i="29"/>
  <c r="G65" i="29"/>
  <c r="H65" i="29"/>
  <c r="I65" i="29"/>
  <c r="E66" i="29"/>
  <c r="F66" i="29"/>
  <c r="G66" i="29"/>
  <c r="H66" i="29"/>
  <c r="I66" i="29"/>
  <c r="E67" i="29"/>
  <c r="F67" i="29"/>
  <c r="G67" i="29"/>
  <c r="H67" i="29"/>
  <c r="I67" i="29"/>
  <c r="E68" i="29"/>
  <c r="F68" i="29"/>
  <c r="G68" i="29"/>
  <c r="H68" i="29"/>
  <c r="I68" i="29"/>
  <c r="D47" i="29"/>
  <c r="D48" i="29"/>
  <c r="D49" i="29"/>
  <c r="D50" i="29"/>
  <c r="D51" i="29"/>
  <c r="M51" i="29" s="1"/>
  <c r="D52" i="29"/>
  <c r="D53" i="29"/>
  <c r="M53" i="29" s="1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46" i="29"/>
  <c r="M46" i="29" s="1"/>
  <c r="M61" i="29" l="1"/>
  <c r="M68" i="29"/>
  <c r="M67" i="29"/>
  <c r="M59" i="29"/>
  <c r="M66" i="29"/>
  <c r="M58" i="29"/>
  <c r="M50" i="29"/>
  <c r="M57" i="29"/>
  <c r="M52" i="29"/>
  <c r="M65" i="29"/>
  <c r="M64" i="29"/>
  <c r="M60" i="29"/>
  <c r="M49" i="29"/>
  <c r="M56" i="29"/>
  <c r="M48" i="29"/>
  <c r="M55" i="29"/>
  <c r="M63" i="29"/>
  <c r="M47" i="29"/>
  <c r="M62" i="29"/>
  <c r="M54" i="29"/>
  <c r="D26" i="29"/>
  <c r="E26" i="29"/>
  <c r="E69" i="29" s="1"/>
  <c r="F26" i="29"/>
  <c r="F69" i="29" s="1"/>
  <c r="G26" i="29"/>
  <c r="G69" i="29" s="1"/>
  <c r="H26" i="29"/>
  <c r="I69" i="29" s="1"/>
  <c r="C26" i="29"/>
  <c r="M26" i="29" l="1"/>
  <c r="I73" i="29"/>
  <c r="H69" i="29"/>
  <c r="D69" i="29"/>
  <c r="M69" i="29" s="1"/>
</calcChain>
</file>

<file path=xl/sharedStrings.xml><?xml version="1.0" encoding="utf-8"?>
<sst xmlns="http://schemas.openxmlformats.org/spreadsheetml/2006/main" count="83" uniqueCount="32">
  <si>
    <t>Share</t>
  </si>
  <si>
    <t>-</t>
  </si>
  <si>
    <t>Média</t>
  </si>
  <si>
    <t>SETORES DE ATIVIDADES/ANO</t>
  </si>
  <si>
    <t>AGROPECUÁRIA</t>
  </si>
  <si>
    <t>Agricultura</t>
  </si>
  <si>
    <t>Pecuária e Serviços Relacionados</t>
  </si>
  <si>
    <t>Produção Florestal, Pesca e Aquicultura</t>
  </si>
  <si>
    <t>INDÚSTRIA</t>
  </si>
  <si>
    <t>Extrativa Mineral</t>
  </si>
  <si>
    <t>Transformação</t>
  </si>
  <si>
    <t>Construção Civil</t>
  </si>
  <si>
    <t>Serviços Industriais de Utilidade Pública - SIUP</t>
  </si>
  <si>
    <t>SERVIÇOS</t>
  </si>
  <si>
    <t>Comércio, Manutenção e Reparação de Veículos Automotores e Motocicletas</t>
  </si>
  <si>
    <t>Alojamento e Alimentação</t>
  </si>
  <si>
    <t>Transportes, Armazenagem e Correios</t>
  </si>
  <si>
    <t>Serviços de Informação e comunicação</t>
  </si>
  <si>
    <t>Instituições Financeiras e Seguros</t>
  </si>
  <si>
    <t>Atividades Imobiliárias e Aluguel</t>
  </si>
  <si>
    <t>Atividades Profissionais, Científicas, Técnicas Administrativas e Serviços Complementares</t>
  </si>
  <si>
    <t>Administração Pública - APU</t>
  </si>
  <si>
    <t>Educação e Saúde Mercantil</t>
  </si>
  <si>
    <t>Artes, cultura, esporte e recreação e outras atividades de serviços</t>
  </si>
  <si>
    <t>Serviços Domésticos</t>
  </si>
  <si>
    <t>PIB (Preços Básicos)</t>
  </si>
  <si>
    <t>Fonte: SEMAGRO.</t>
  </si>
  <si>
    <t>Impostos Líquidos de Subsídios</t>
  </si>
  <si>
    <t>PIB (Preços de Mercado)</t>
  </si>
  <si>
    <t>Produto Interno Bruto por Setor em MS – 2010-2019 (Em R$ Milhões)</t>
  </si>
  <si>
    <t>Variação do Produto Interno Bruto por Setor em MS – 2010-2019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</si>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</sst>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 applyBorder="1"/>
    <xf numFmtId="0" fontId="0" fillId="2" borderId="0" xfId="0" applyFill="1"/>
    <xf numFmtId="3" fontId="0" fillId="2" borderId="0" xfId="0" applyNumberFormat="1" applyFill="1" applyBorder="1"/>
    <xf numFmtId="0" fontId="9" fillId="2" borderId="0" xfId="10" applyFill="1"/>
    <xf numFmtId="0" fontId="2" fillId="2" borderId="6" xfId="10" applyFont="1" applyFill="1" applyBorder="1" applyAlignment="1">
      <alignment horizontal="center" vertical="center"/>
    </xf>
    <xf numFmtId="0" fontId="2" fillId="2" borderId="4" xfId="10" applyFont="1" applyFill="1" applyBorder="1" applyAlignment="1">
      <alignment horizontal="center" vertical="center"/>
    </xf>
    <xf numFmtId="0" fontId="2" fillId="2" borderId="7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0" fontId="10" fillId="2" borderId="2" xfId="10" applyFont="1" applyFill="1" applyBorder="1" applyAlignment="1">
      <alignment horizontal="center" vertical="center"/>
    </xf>
    <xf numFmtId="0" fontId="2" fillId="2" borderId="0" xfId="10" applyFont="1" applyFill="1" applyBorder="1" applyAlignment="1">
      <alignment horizontal="center" vertical="center"/>
    </xf>
    <xf numFmtId="0" fontId="2" fillId="2" borderId="5" xfId="10" applyFont="1" applyFill="1" applyBorder="1" applyAlignment="1">
      <alignment horizontal="left" vertical="center"/>
    </xf>
    <xf numFmtId="3" fontId="2" fillId="2" borderId="1" xfId="10" applyNumberFormat="1" applyFont="1" applyFill="1" applyBorder="1" applyAlignment="1">
      <alignment horizontal="center" vertical="center"/>
    </xf>
    <xf numFmtId="3" fontId="2" fillId="2" borderId="2" xfId="10" applyNumberFormat="1" applyFont="1" applyFill="1" applyBorder="1" applyAlignment="1">
      <alignment horizontal="center" vertical="center"/>
    </xf>
    <xf numFmtId="3" fontId="10" fillId="2" borderId="1" xfId="10" applyNumberFormat="1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9" fillId="2" borderId="0" xfId="10" applyFill="1" applyBorder="1"/>
    <xf numFmtId="0" fontId="4" fillId="2" borderId="5" xfId="10" applyFont="1" applyFill="1" applyBorder="1" applyAlignment="1">
      <alignment horizontal="left" vertical="center"/>
    </xf>
    <xf numFmtId="3" fontId="4" fillId="2" borderId="1" xfId="10" applyNumberFormat="1" applyFont="1" applyFill="1" applyBorder="1" applyAlignment="1">
      <alignment horizontal="center" vertical="center"/>
    </xf>
    <xf numFmtId="3" fontId="4" fillId="2" borderId="2" xfId="10" applyNumberFormat="1" applyFont="1" applyFill="1" applyBorder="1" applyAlignment="1">
      <alignment horizontal="center" vertical="center"/>
    </xf>
    <xf numFmtId="3" fontId="11" fillId="2" borderId="1" xfId="10" applyNumberFormat="1" applyFont="1" applyFill="1" applyBorder="1" applyAlignment="1">
      <alignment horizontal="center" vertical="center"/>
    </xf>
    <xf numFmtId="4" fontId="10" fillId="2" borderId="0" xfId="10" applyNumberFormat="1" applyFont="1" applyFill="1" applyBorder="1" applyAlignment="1">
      <alignment horizontal="center" vertical="center"/>
    </xf>
    <xf numFmtId="0" fontId="4" fillId="3" borderId="5" xfId="10" applyFont="1" applyFill="1" applyBorder="1" applyAlignment="1">
      <alignment horizontal="left" vertical="center"/>
    </xf>
    <xf numFmtId="3" fontId="4" fillId="3" borderId="1" xfId="10" applyNumberFormat="1" applyFont="1" applyFill="1" applyBorder="1" applyAlignment="1">
      <alignment horizontal="center" vertical="center"/>
    </xf>
    <xf numFmtId="3" fontId="4" fillId="3" borderId="2" xfId="10" applyNumberFormat="1" applyFont="1" applyFill="1" applyBorder="1" applyAlignment="1">
      <alignment horizontal="center" vertical="center"/>
    </xf>
    <xf numFmtId="3" fontId="11" fillId="3" borderId="1" xfId="10" applyNumberFormat="1" applyFont="1" applyFill="1" applyBorder="1" applyAlignment="1">
      <alignment horizontal="center" vertical="center"/>
    </xf>
    <xf numFmtId="0" fontId="10" fillId="2" borderId="5" xfId="10" applyFont="1" applyFill="1" applyBorder="1" applyAlignment="1">
      <alignment horizontal="left" vertical="center"/>
    </xf>
    <xf numFmtId="3" fontId="10" fillId="2" borderId="2" xfId="10" applyNumberFormat="1" applyFont="1" applyFill="1" applyBorder="1" applyAlignment="1">
      <alignment horizontal="center" vertical="center"/>
    </xf>
    <xf numFmtId="0" fontId="4" fillId="2" borderId="0" xfId="10" applyFont="1" applyFill="1" applyAlignment="1">
      <alignment horizontal="left" vertical="center"/>
    </xf>
    <xf numFmtId="4" fontId="0" fillId="2" borderId="0" xfId="0" applyNumberFormat="1" applyFill="1" applyBorder="1"/>
    <xf numFmtId="0" fontId="2" fillId="2" borderId="5" xfId="10" applyFont="1" applyFill="1" applyBorder="1" applyAlignment="1">
      <alignment horizontal="center" vertical="center"/>
    </xf>
    <xf numFmtId="0" fontId="2" fillId="2" borderId="1" xfId="10" applyFont="1" applyFill="1" applyBorder="1" applyAlignment="1">
      <alignment horizontal="center" vertical="center"/>
    </xf>
    <xf numFmtId="0" fontId="2" fillId="2" borderId="2" xfId="10" applyFont="1" applyFill="1" applyBorder="1" applyAlignment="1">
      <alignment horizontal="center" vertical="center"/>
    </xf>
    <xf numFmtId="10" fontId="2" fillId="2" borderId="1" xfId="11" applyNumberFormat="1" applyFont="1" applyFill="1" applyBorder="1" applyAlignment="1">
      <alignment horizontal="center" vertical="center"/>
    </xf>
    <xf numFmtId="10" fontId="2" fillId="2" borderId="2" xfId="11" applyNumberFormat="1" applyFont="1" applyFill="1" applyBorder="1" applyAlignment="1">
      <alignment horizontal="center" vertical="center"/>
    </xf>
    <xf numFmtId="10" fontId="10" fillId="2" borderId="2" xfId="1" applyNumberFormat="1" applyFont="1" applyFill="1" applyBorder="1" applyAlignment="1">
      <alignment horizontal="center" vertical="center"/>
    </xf>
    <xf numFmtId="10" fontId="4" fillId="2" borderId="1" xfId="11" applyNumberFormat="1" applyFont="1" applyFill="1" applyBorder="1" applyAlignment="1">
      <alignment horizontal="center" vertical="center"/>
    </xf>
    <xf numFmtId="10" fontId="4" fillId="2" borderId="2" xfId="11" applyNumberFormat="1" applyFont="1" applyFill="1" applyBorder="1" applyAlignment="1">
      <alignment horizontal="center" vertical="center"/>
    </xf>
    <xf numFmtId="10" fontId="11" fillId="2" borderId="2" xfId="1" applyNumberFormat="1" applyFont="1" applyFill="1" applyBorder="1" applyAlignment="1">
      <alignment horizontal="center" vertical="center"/>
    </xf>
    <xf numFmtId="10" fontId="4" fillId="3" borderId="1" xfId="11" applyNumberFormat="1" applyFont="1" applyFill="1" applyBorder="1" applyAlignment="1">
      <alignment horizontal="center" vertical="center"/>
    </xf>
    <xf numFmtId="10" fontId="4" fillId="3" borderId="2" xfId="11" applyNumberFormat="1" applyFont="1" applyFill="1" applyBorder="1" applyAlignment="1">
      <alignment horizontal="center" vertical="center"/>
    </xf>
    <xf numFmtId="10" fontId="11" fillId="3" borderId="2" xfId="1" applyNumberFormat="1" applyFont="1" applyFill="1" applyBorder="1" applyAlignment="1">
      <alignment horizontal="center" vertical="center"/>
    </xf>
    <xf numFmtId="0" fontId="4" fillId="2" borderId="0" xfId="10" applyFont="1" applyFill="1"/>
    <xf numFmtId="0" fontId="12" fillId="2" borderId="0" xfId="10" applyFont="1" applyFill="1" applyBorder="1"/>
    <xf numFmtId="0" fontId="13" fillId="2" borderId="0" xfId="10" applyFont="1" applyFill="1" applyBorder="1" applyAlignment="1">
      <alignment horizontal="left" vertical="center"/>
    </xf>
    <xf numFmtId="0" fontId="6" fillId="2" borderId="0" xfId="0" applyFont="1" applyFill="1"/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/>
    <xf numFmtId="0" fontId="12" fillId="2" borderId="0" xfId="10" applyFont="1" applyFill="1"/>
    <xf numFmtId="3" fontId="4" fillId="2" borderId="1" xfId="1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9" fontId="11" fillId="2" borderId="0" xfId="1" applyFont="1" applyFill="1" applyBorder="1" applyAlignment="1">
      <alignment horizontal="center" vertical="center"/>
    </xf>
    <xf numFmtId="9" fontId="10" fillId="2" borderId="0" xfId="1" applyFont="1" applyFill="1" applyBorder="1" applyAlignment="1">
      <alignment horizontal="center" vertical="center"/>
    </xf>
    <xf numFmtId="10" fontId="9" fillId="2" borderId="0" xfId="10" applyNumberFormat="1" applyFill="1" applyBorder="1"/>
    <xf numFmtId="3" fontId="8" fillId="0" borderId="1" xfId="0" applyNumberFormat="1" applyFont="1" applyBorder="1" applyAlignment="1">
      <alignment horizontal="center"/>
    </xf>
    <xf numFmtId="3" fontId="9" fillId="2" borderId="0" xfId="10" applyNumberFormat="1" applyFill="1" applyBorder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9" fillId="2" borderId="0" xfId="10" applyNumberFormat="1" applyFill="1"/>
    <xf numFmtId="3" fontId="14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6" fillId="2" borderId="0" xfId="10" applyFont="1" applyFill="1"/>
    <xf numFmtId="10" fontId="0" fillId="2" borderId="0" xfId="0" applyNumberFormat="1" applyFill="1"/>
    <xf numFmtId="0" fontId="2" fillId="2" borderId="3" xfId="10" applyFont="1" applyFill="1" applyBorder="1" applyAlignment="1">
      <alignment horizontal="center" vertical="center"/>
    </xf>
  </cellXfs>
  <cellStyles count="12">
    <cellStyle name="Moeda 2" xfId="7"/>
    <cellStyle name="Normal" xfId="0" builtinId="0"/>
    <cellStyle name="Normal 2" xfId="6"/>
    <cellStyle name="Normal 3" xfId="10"/>
    <cellStyle name="Normal 3 2" xfId="3"/>
    <cellStyle name="Normal 4" xfId="2"/>
    <cellStyle name="Porcentagem" xfId="1" builtinId="5"/>
    <cellStyle name="Porcentagem 2" xfId="8"/>
    <cellStyle name="Porcentagem 2 2" xfId="5"/>
    <cellStyle name="Porcentagem 3" xfId="11"/>
    <cellStyle name="Porcentagem 4" xfId="4"/>
    <cellStyle name="Vírgul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Variação do Produto Interno Bruto de MS – 2010-2019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PIB_MS!$B$69</c:f>
              <c:strCache>
                <c:ptCount val="1"/>
                <c:pt idx="0">
                  <c:v>PIB (Preços de Mercado)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0006665833437509E-2"/>
                  <c:y val="-7.4548702245552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37-4BDA-A886-27CAE006670D}"/>
                </c:ext>
              </c:extLst>
            </c:dLbl>
            <c:dLbl>
              <c:idx val="3"/>
              <c:layout>
                <c:manualLayout>
                  <c:x val="-6.2070157896929552E-2"/>
                  <c:y val="-4.2141294838145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61-4EAB-82B3-A04E54E1A110}"/>
                </c:ext>
              </c:extLst>
            </c:dLbl>
            <c:dLbl>
              <c:idx val="5"/>
              <c:layout>
                <c:manualLayout>
                  <c:x val="-1.2731533558305213E-2"/>
                  <c:y val="-1.8993146689997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61-4EAB-82B3-A04E54E1A11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PIB_MS!$D$45:$L$45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PIB_MS!$D$69:$L$69</c:f>
              <c:numCache>
                <c:formatCode>0.00%</c:formatCode>
                <c:ptCount val="9"/>
                <c:pt idx="0">
                  <c:v>0.16632963583111304</c:v>
                </c:pt>
                <c:pt idx="1">
                  <c:v>0.12478950961635427</c:v>
                </c:pt>
                <c:pt idx="2">
                  <c:v>0.1159430572845781</c:v>
                </c:pt>
                <c:pt idx="3">
                  <c:v>0.14084507652825295</c:v>
                </c:pt>
                <c:pt idx="4">
                  <c:v>5.2339495831102534E-2</c:v>
                </c:pt>
                <c:pt idx="5">
                  <c:v>0.10603872208475673</c:v>
                </c:pt>
                <c:pt idx="6">
                  <c:v>4.9015484060245917E-2</c:v>
                </c:pt>
                <c:pt idx="7">
                  <c:v>0.10967947671921063</c:v>
                </c:pt>
                <c:pt idx="8">
                  <c:v>-2.420324216871883E-4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37-4BDA-A886-27CAE0066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55104"/>
        <c:axId val="65932672"/>
      </c:lineChart>
      <c:catAx>
        <c:axId val="878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932672"/>
        <c:crosses val="autoZero"/>
        <c:auto val="1"/>
        <c:lblAlgn val="ctr"/>
        <c:lblOffset val="100"/>
        <c:noMultiLvlLbl val="0"/>
      </c:catAx>
      <c:valAx>
        <c:axId val="659326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87855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prst="slope"/>
    </a:sp3d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Produto Interno Bruto por Setor em MS – 2010-2019 </a:t>
            </a:r>
          </a:p>
          <a:p>
            <a:pPr>
              <a:defRPr/>
            </a:pPr>
            <a:r>
              <a:rPr lang="pt-BR" sz="1000"/>
              <a:t>(Em R$ Milhões - valores correntes)</a:t>
            </a:r>
          </a:p>
        </c:rich>
      </c:tx>
      <c:layout>
        <c:manualLayout>
          <c:xMode val="edge"/>
          <c:yMode val="edge"/>
          <c:x val="0.1843214756258234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PIB_MS!$B$26</c:f>
              <c:strCache>
                <c:ptCount val="1"/>
                <c:pt idx="0">
                  <c:v>PIB (Preços de Mercado)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PIB_MS!$C$2:$L$2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PIB_MS!$C$26:$L$26</c:f>
              <c:numCache>
                <c:formatCode>#,##0</c:formatCode>
                <c:ptCount val="10"/>
                <c:pt idx="0">
                  <c:v>47270.65</c:v>
                </c:pt>
                <c:pt idx="1">
                  <c:v>55133.16</c:v>
                </c:pt>
                <c:pt idx="2">
                  <c:v>62013.200000000004</c:v>
                </c:pt>
                <c:pt idx="3">
                  <c:v>69203.199999999997</c:v>
                </c:pt>
                <c:pt idx="4">
                  <c:v>78950.12999999999</c:v>
                </c:pt>
                <c:pt idx="5">
                  <c:v>83082.34</c:v>
                </c:pt>
                <c:pt idx="6">
                  <c:v>91892.285161411259</c:v>
                </c:pt>
                <c:pt idx="7">
                  <c:v>96396.43</c:v>
                </c:pt>
                <c:pt idx="8">
                  <c:v>106969.14</c:v>
                </c:pt>
                <c:pt idx="9">
                  <c:v>106943.25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82-458F-A704-8DAF53F8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56640"/>
        <c:axId val="65935552"/>
      </c:lineChart>
      <c:catAx>
        <c:axId val="878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935552"/>
        <c:crosses val="autoZero"/>
        <c:auto val="1"/>
        <c:lblAlgn val="ctr"/>
        <c:lblOffset val="100"/>
        <c:noMultiLvlLbl val="0"/>
      </c:catAx>
      <c:valAx>
        <c:axId val="659355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7856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prst="slope"/>
    </a:sp3d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185737</xdr:rowOff>
    </xdr:from>
    <xdr:to>
      <xdr:col>1</xdr:col>
      <xdr:colOff>4695825</xdr:colOff>
      <xdr:row>42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27</xdr:row>
      <xdr:rowOff>161925</xdr:rowOff>
    </xdr:from>
    <xdr:to>
      <xdr:col>13</xdr:col>
      <xdr:colOff>590550</xdr:colOff>
      <xdr:row>42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oulart\Desktop\OBSERVAT&#211;RIO_TURISMO\ATUAL\RESUMO_S&#201;RIES_HIST&#211;RICAS_2007-2017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_MS"/>
      <sheetName val="VA_MS"/>
      <sheetName val="ACT_MS"/>
      <sheetName val="Regressão"/>
      <sheetName val="Fluxo_de_Passageiros"/>
      <sheetName val="Internacionais_todas_as_vias"/>
      <sheetName val="Internacionais_Terrestres"/>
      <sheetName val="CADASTUR"/>
      <sheetName val="Demanda_Internacional"/>
    </sheetNames>
    <sheetDataSet>
      <sheetData sheetId="0" refreshError="1"/>
      <sheetData sheetId="1" refreshError="1"/>
      <sheetData sheetId="2" refreshError="1"/>
      <sheetData sheetId="3">
        <row r="2">
          <cell r="G2">
            <v>2013</v>
          </cell>
          <cell r="H2">
            <v>2046</v>
          </cell>
        </row>
        <row r="3">
          <cell r="G3">
            <v>2014</v>
          </cell>
          <cell r="H3">
            <v>2142.5</v>
          </cell>
        </row>
        <row r="4">
          <cell r="G4">
            <v>2015</v>
          </cell>
          <cell r="H4">
            <v>2260</v>
          </cell>
        </row>
        <row r="5">
          <cell r="G5">
            <v>2016</v>
          </cell>
          <cell r="H5">
            <v>2447.1435652724704</v>
          </cell>
        </row>
        <row r="6">
          <cell r="G6">
            <v>2017</v>
          </cell>
          <cell r="H6">
            <v>2568.9565616892678</v>
          </cell>
        </row>
        <row r="7">
          <cell r="G7">
            <v>2018</v>
          </cell>
        </row>
        <row r="24">
          <cell r="B24" t="str">
            <v>Atividades Características do Turismo a preços de mercado(previsto)</v>
          </cell>
        </row>
        <row r="25">
          <cell r="B25">
            <v>2016.2124454474492</v>
          </cell>
        </row>
        <row r="26">
          <cell r="B26">
            <v>2191.1513419860789</v>
          </cell>
        </row>
        <row r="27">
          <cell r="B27">
            <v>2265.3166697011529</v>
          </cell>
        </row>
        <row r="28">
          <cell r="B28">
            <v>2422.9631081377884</v>
          </cell>
        </row>
        <row r="29">
          <cell r="B29">
            <v>2568.9565616892678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zoomScale="90" zoomScaleNormal="90" workbookViewId="0">
      <selection activeCell="Q21" sqref="Q21"/>
    </sheetView>
  </sheetViews>
  <sheetFormatPr defaultColWidth="9.140625" defaultRowHeight="15" x14ac:dyDescent="0.25"/>
  <cols>
    <col min="1" max="1" width="1.5703125" style="16" customWidth="1"/>
    <col min="2" max="2" width="74.140625" style="4" bestFit="1" customWidth="1"/>
    <col min="3" max="8" width="9.140625" style="4"/>
    <col min="9" max="12" width="9.140625" style="16"/>
    <col min="13" max="13" width="9.140625" style="4"/>
    <col min="14" max="14" width="9.28515625" style="16" customWidth="1"/>
    <col min="15" max="15" width="9.140625" style="4"/>
    <col min="16" max="16" width="11.7109375" style="4" bestFit="1" customWidth="1"/>
    <col min="17" max="17" width="9.140625" style="4"/>
    <col min="18" max="18" width="10.7109375" style="4" bestFit="1" customWidth="1"/>
    <col min="19" max="20" width="9.140625" style="4"/>
    <col min="21" max="22" width="10.140625" style="4" bestFit="1" customWidth="1"/>
    <col min="23" max="16384" width="9.140625" style="4"/>
  </cols>
  <sheetData>
    <row r="1" spans="2:26" x14ac:dyDescent="0.25">
      <c r="B1" s="64" t="s">
        <v>29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26" x14ac:dyDescent="0.25">
      <c r="B2" s="5" t="s">
        <v>3</v>
      </c>
      <c r="C2" s="6">
        <v>2010</v>
      </c>
      <c r="D2" s="6">
        <v>2011</v>
      </c>
      <c r="E2" s="6">
        <v>2012</v>
      </c>
      <c r="F2" s="6">
        <v>2013</v>
      </c>
      <c r="G2" s="6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M2" s="8" t="s">
        <v>2</v>
      </c>
      <c r="N2" s="9" t="s">
        <v>0</v>
      </c>
      <c r="O2" s="2"/>
      <c r="P2" s="10"/>
      <c r="Q2" s="10"/>
      <c r="R2" s="10"/>
      <c r="S2" s="10"/>
      <c r="T2" s="10"/>
      <c r="U2" s="10"/>
      <c r="V2" s="10"/>
    </row>
    <row r="3" spans="2:26" x14ac:dyDescent="0.25">
      <c r="B3" s="11" t="s">
        <v>4</v>
      </c>
      <c r="C3" s="12">
        <v>7151.61</v>
      </c>
      <c r="D3" s="12">
        <v>8476.6299999999992</v>
      </c>
      <c r="E3" s="12">
        <v>9673.7099999999991</v>
      </c>
      <c r="F3" s="12">
        <v>10855.01</v>
      </c>
      <c r="G3" s="12">
        <v>12195.26</v>
      </c>
      <c r="H3" s="13">
        <v>13644.48</v>
      </c>
      <c r="I3" s="13">
        <v>15920.95</v>
      </c>
      <c r="J3" s="56">
        <f>J4+J5+J6</f>
        <v>15199.479163143169</v>
      </c>
      <c r="K3" s="59">
        <v>18296.45</v>
      </c>
      <c r="L3" s="13">
        <v>16266.18</v>
      </c>
      <c r="M3" s="14">
        <f t="shared" ref="M3:M26" si="0">AVERAGE(C3:L3)</f>
        <v>12767.975916314317</v>
      </c>
      <c r="N3" s="35">
        <f>M3/M24</f>
        <v>0.17961538421387627</v>
      </c>
      <c r="O3" s="2"/>
      <c r="P3" s="15"/>
      <c r="Q3" s="15"/>
      <c r="R3" s="15"/>
      <c r="S3" s="3"/>
      <c r="T3" s="3"/>
      <c r="U3" s="3"/>
      <c r="V3" s="15"/>
      <c r="W3" s="16"/>
      <c r="X3" s="16"/>
      <c r="Y3" s="16"/>
      <c r="Z3" s="16"/>
    </row>
    <row r="4" spans="2:26" x14ac:dyDescent="0.25">
      <c r="B4" s="17" t="s">
        <v>5</v>
      </c>
      <c r="C4" s="18">
        <v>3313.56</v>
      </c>
      <c r="D4" s="18">
        <v>4377.6400000000003</v>
      </c>
      <c r="E4" s="18">
        <v>5852.15</v>
      </c>
      <c r="F4" s="18">
        <v>6262</v>
      </c>
      <c r="G4" s="18">
        <v>6692.07</v>
      </c>
      <c r="H4" s="19">
        <v>7792.17</v>
      </c>
      <c r="I4" s="19">
        <v>9542.2099999999991</v>
      </c>
      <c r="J4" s="57">
        <v>8507.83610707152</v>
      </c>
      <c r="K4" s="60">
        <v>11756.63</v>
      </c>
      <c r="L4" s="19">
        <v>10377.290000000001</v>
      </c>
      <c r="M4" s="20">
        <f t="shared" si="0"/>
        <v>7447.3556107071518</v>
      </c>
      <c r="N4" s="38">
        <f>M4/M24</f>
        <v>0.10476677338381676</v>
      </c>
      <c r="O4" s="2"/>
      <c r="P4" s="15"/>
      <c r="Q4" s="15"/>
      <c r="R4" s="15"/>
      <c r="S4" s="3"/>
      <c r="T4" s="3"/>
      <c r="U4" s="3"/>
      <c r="V4" s="15"/>
      <c r="W4" s="21"/>
      <c r="X4" s="21"/>
      <c r="Y4" s="16"/>
      <c r="Z4" s="16"/>
    </row>
    <row r="5" spans="2:26" x14ac:dyDescent="0.25">
      <c r="B5" s="17" t="s">
        <v>6</v>
      </c>
      <c r="C5" s="18">
        <v>2862.87</v>
      </c>
      <c r="D5" s="18">
        <v>2963.88</v>
      </c>
      <c r="E5" s="18">
        <v>2882.28</v>
      </c>
      <c r="F5" s="18">
        <v>3164.51</v>
      </c>
      <c r="G5" s="18">
        <v>3550.17</v>
      </c>
      <c r="H5" s="19">
        <v>1893.33</v>
      </c>
      <c r="I5" s="19">
        <v>2158.56</v>
      </c>
      <c r="J5" s="57">
        <v>2896.2817156046499</v>
      </c>
      <c r="K5" s="60">
        <v>3505.05</v>
      </c>
      <c r="L5" s="19">
        <v>3350.6</v>
      </c>
      <c r="M5" s="20">
        <f t="shared" si="0"/>
        <v>2922.753171560465</v>
      </c>
      <c r="N5" s="38">
        <f>M5/M24</f>
        <v>4.111626128628381E-2</v>
      </c>
      <c r="O5" s="2"/>
      <c r="P5" s="15"/>
      <c r="Q5" s="15"/>
      <c r="R5" s="15"/>
      <c r="S5" s="3"/>
      <c r="T5" s="3"/>
      <c r="U5" s="3"/>
      <c r="V5" s="15"/>
      <c r="W5" s="16"/>
      <c r="X5" s="16"/>
      <c r="Y5" s="16"/>
      <c r="Z5" s="16"/>
    </row>
    <row r="6" spans="2:26" x14ac:dyDescent="0.25">
      <c r="B6" s="17" t="s">
        <v>7</v>
      </c>
      <c r="C6" s="18">
        <v>975.18</v>
      </c>
      <c r="D6" s="18">
        <v>1133.71</v>
      </c>
      <c r="E6" s="18">
        <v>939</v>
      </c>
      <c r="F6" s="18">
        <v>1421.51</v>
      </c>
      <c r="G6" s="18">
        <v>1953.03</v>
      </c>
      <c r="H6" s="19">
        <v>3958.98</v>
      </c>
      <c r="I6" s="19">
        <v>4220.17</v>
      </c>
      <c r="J6" s="57">
        <v>3795.361340467</v>
      </c>
      <c r="K6" s="60">
        <v>3034.78</v>
      </c>
      <c r="L6" s="19">
        <v>2538.2800000000002</v>
      </c>
      <c r="M6" s="20">
        <f t="shared" si="0"/>
        <v>2397.0001340466997</v>
      </c>
      <c r="N6" s="38">
        <f>M6/M24</f>
        <v>3.3720152893411216E-2</v>
      </c>
      <c r="O6" s="2"/>
      <c r="P6" s="15"/>
      <c r="Q6" s="15"/>
      <c r="R6" s="15"/>
      <c r="S6" s="3"/>
      <c r="T6" s="3"/>
      <c r="U6" s="3"/>
      <c r="V6" s="15"/>
      <c r="W6" s="16"/>
      <c r="X6" s="16"/>
      <c r="Y6" s="16"/>
      <c r="Z6" s="16"/>
    </row>
    <row r="7" spans="2:26" x14ac:dyDescent="0.25">
      <c r="B7" s="11" t="s">
        <v>8</v>
      </c>
      <c r="C7" s="12">
        <v>9380.76</v>
      </c>
      <c r="D7" s="12">
        <v>10946.62</v>
      </c>
      <c r="E7" s="12">
        <v>12318.09</v>
      </c>
      <c r="F7" s="12">
        <v>13534.62</v>
      </c>
      <c r="G7" s="12">
        <v>15220.13</v>
      </c>
      <c r="H7" s="13">
        <v>16375.34</v>
      </c>
      <c r="I7" s="13">
        <f>I8+I9+I10+I11</f>
        <v>18678.151002344679</v>
      </c>
      <c r="J7" s="54">
        <v>19094.16</v>
      </c>
      <c r="K7" s="61">
        <v>21406.1</v>
      </c>
      <c r="L7" s="13">
        <v>20483.62</v>
      </c>
      <c r="M7" s="14">
        <f t="shared" si="0"/>
        <v>15743.759100234467</v>
      </c>
      <c r="N7" s="35">
        <f>M7/M24</f>
        <v>0.22147765301985481</v>
      </c>
      <c r="O7" s="2"/>
      <c r="P7" s="15"/>
      <c r="Q7" s="15"/>
      <c r="R7" s="15"/>
      <c r="S7" s="3"/>
      <c r="T7" s="3"/>
      <c r="U7" s="3"/>
      <c r="V7" s="15"/>
      <c r="W7" s="16"/>
      <c r="X7" s="16"/>
      <c r="Y7" s="16"/>
      <c r="Z7" s="16"/>
    </row>
    <row r="8" spans="2:26" x14ac:dyDescent="0.25">
      <c r="B8" s="17" t="s">
        <v>9</v>
      </c>
      <c r="C8" s="18">
        <v>419.99</v>
      </c>
      <c r="D8" s="18">
        <v>419.78</v>
      </c>
      <c r="E8" s="18">
        <v>602.80999999999995</v>
      </c>
      <c r="F8" s="18">
        <v>620.54999999999995</v>
      </c>
      <c r="G8" s="18">
        <v>837.85</v>
      </c>
      <c r="H8" s="19">
        <v>442.66</v>
      </c>
      <c r="I8" s="19">
        <v>185.49417271297</v>
      </c>
      <c r="J8" s="57">
        <v>407.72</v>
      </c>
      <c r="K8" s="60">
        <v>404.76</v>
      </c>
      <c r="L8" s="19">
        <v>299.27999999999997</v>
      </c>
      <c r="M8" s="20">
        <f t="shared" si="0"/>
        <v>464.08941727129695</v>
      </c>
      <c r="N8" s="38">
        <f>M8/M24</f>
        <v>6.528646321009076E-3</v>
      </c>
      <c r="O8" s="2"/>
      <c r="P8" s="15"/>
      <c r="Q8" s="15"/>
      <c r="R8" s="15"/>
      <c r="S8" s="3"/>
      <c r="T8" s="3"/>
      <c r="U8" s="3"/>
      <c r="V8" s="15"/>
      <c r="W8" s="16"/>
      <c r="X8" s="16"/>
      <c r="Y8" s="16"/>
      <c r="Z8" s="16"/>
    </row>
    <row r="9" spans="2:26" x14ac:dyDescent="0.25">
      <c r="B9" s="17" t="s">
        <v>10</v>
      </c>
      <c r="C9" s="18">
        <v>3876.88</v>
      </c>
      <c r="D9" s="18">
        <v>4687.01</v>
      </c>
      <c r="E9" s="18">
        <v>5320.26</v>
      </c>
      <c r="F9" s="18">
        <v>6338.21</v>
      </c>
      <c r="G9" s="18">
        <v>6960.28</v>
      </c>
      <c r="H9" s="19">
        <v>7794.06</v>
      </c>
      <c r="I9" s="19">
        <v>9611.9883796993799</v>
      </c>
      <c r="J9" s="57">
        <v>10289.43</v>
      </c>
      <c r="K9" s="60">
        <v>12095.17</v>
      </c>
      <c r="L9" s="19">
        <v>10619.22</v>
      </c>
      <c r="M9" s="20">
        <f t="shared" si="0"/>
        <v>7759.2508379699384</v>
      </c>
      <c r="N9" s="38">
        <f>M9/M24</f>
        <v>0.10915440549140075</v>
      </c>
      <c r="O9" s="2"/>
      <c r="P9" s="15"/>
      <c r="Q9" s="15"/>
      <c r="R9" s="15"/>
      <c r="S9" s="3"/>
      <c r="T9" s="3"/>
      <c r="U9" s="3"/>
      <c r="V9" s="15"/>
      <c r="W9" s="16"/>
      <c r="X9" s="16"/>
      <c r="Y9" s="16"/>
      <c r="Z9" s="16"/>
    </row>
    <row r="10" spans="2:26" x14ac:dyDescent="0.25">
      <c r="B10" s="17" t="s">
        <v>11</v>
      </c>
      <c r="C10" s="18">
        <v>2527.6799999999998</v>
      </c>
      <c r="D10" s="18">
        <v>3129.43</v>
      </c>
      <c r="E10" s="18">
        <v>3461.98</v>
      </c>
      <c r="F10" s="18">
        <v>3283.49</v>
      </c>
      <c r="G10" s="18">
        <v>3855.03</v>
      </c>
      <c r="H10" s="19">
        <v>3861.43</v>
      </c>
      <c r="I10" s="19">
        <v>4471.5414549556899</v>
      </c>
      <c r="J10" s="57">
        <v>3961.25</v>
      </c>
      <c r="K10" s="60">
        <v>3961.58</v>
      </c>
      <c r="L10" s="19">
        <v>4213.8999999999996</v>
      </c>
      <c r="M10" s="20">
        <f t="shared" si="0"/>
        <v>3672.7311454955693</v>
      </c>
      <c r="N10" s="38">
        <f>M10/M24</f>
        <v>5.1666687040782235E-2</v>
      </c>
      <c r="O10" s="2"/>
      <c r="P10" s="15"/>
      <c r="Q10" s="15"/>
      <c r="R10" s="15"/>
      <c r="S10" s="3"/>
      <c r="T10" s="3"/>
      <c r="U10" s="3"/>
      <c r="V10" s="15"/>
      <c r="W10" s="16"/>
      <c r="X10" s="16"/>
      <c r="Y10" s="16"/>
      <c r="Z10" s="16"/>
    </row>
    <row r="11" spans="2:26" x14ac:dyDescent="0.25">
      <c r="B11" s="17" t="s">
        <v>12</v>
      </c>
      <c r="C11" s="18">
        <v>2556.1999999999998</v>
      </c>
      <c r="D11" s="18">
        <v>2710.41</v>
      </c>
      <c r="E11" s="18">
        <v>2933.04</v>
      </c>
      <c r="F11" s="18">
        <v>3292.38</v>
      </c>
      <c r="G11" s="18">
        <v>3566.97</v>
      </c>
      <c r="H11" s="19">
        <v>4277.37</v>
      </c>
      <c r="I11" s="19">
        <v>4409.1269949766402</v>
      </c>
      <c r="J11" s="57">
        <v>4435.76</v>
      </c>
      <c r="K11" s="60">
        <v>4944.6000000000004</v>
      </c>
      <c r="L11" s="19">
        <v>5351.22</v>
      </c>
      <c r="M11" s="20">
        <f t="shared" si="0"/>
        <v>3847.7076994976642</v>
      </c>
      <c r="N11" s="38">
        <f>M11/M24</f>
        <v>5.412819551961235E-2</v>
      </c>
      <c r="O11" s="2"/>
      <c r="P11" s="15"/>
      <c r="Q11" s="15"/>
      <c r="R11" s="15"/>
      <c r="S11" s="3"/>
      <c r="T11" s="3"/>
      <c r="U11" s="3"/>
      <c r="V11" s="15"/>
      <c r="W11" s="16"/>
      <c r="X11" s="16"/>
      <c r="Y11" s="16"/>
      <c r="Z11" s="16"/>
    </row>
    <row r="12" spans="2:26" x14ac:dyDescent="0.25">
      <c r="B12" s="11" t="s">
        <v>13</v>
      </c>
      <c r="C12" s="12">
        <v>24963.64</v>
      </c>
      <c r="D12" s="12">
        <v>28924.05</v>
      </c>
      <c r="E12" s="12">
        <v>32650.06</v>
      </c>
      <c r="F12" s="12">
        <v>36864.1</v>
      </c>
      <c r="G12" s="12">
        <v>42957.22</v>
      </c>
      <c r="H12" s="13">
        <v>44296.53</v>
      </c>
      <c r="I12" s="54">
        <f>SUM(I13:I23)</f>
        <v>48068.092988885837</v>
      </c>
      <c r="J12" s="54">
        <v>52147.34</v>
      </c>
      <c r="K12" s="61">
        <v>56481.04</v>
      </c>
      <c r="L12" s="13">
        <v>58391.17</v>
      </c>
      <c r="M12" s="14">
        <f t="shared" si="0"/>
        <v>42574.324298888583</v>
      </c>
      <c r="N12" s="35">
        <f>M12/M24</f>
        <v>0.59892058590273978</v>
      </c>
      <c r="O12" s="2"/>
      <c r="P12" s="15"/>
      <c r="Q12" s="15"/>
      <c r="R12" s="15"/>
      <c r="S12" s="3"/>
      <c r="T12" s="3"/>
      <c r="U12" s="3"/>
      <c r="V12" s="15"/>
      <c r="W12" s="16"/>
      <c r="X12" s="16"/>
      <c r="Y12" s="16"/>
      <c r="Z12" s="16"/>
    </row>
    <row r="13" spans="2:26" x14ac:dyDescent="0.25">
      <c r="B13" s="17" t="s">
        <v>14</v>
      </c>
      <c r="C13" s="18">
        <v>5535.85</v>
      </c>
      <c r="D13" s="18">
        <v>6453.04</v>
      </c>
      <c r="E13" s="18">
        <v>7044.46</v>
      </c>
      <c r="F13" s="18">
        <v>8061.09</v>
      </c>
      <c r="G13" s="18">
        <v>9259.25</v>
      </c>
      <c r="H13" s="19">
        <v>9566.7900000000009</v>
      </c>
      <c r="I13" s="19">
        <v>9491.3450772543019</v>
      </c>
      <c r="J13" s="19">
        <v>10335.39</v>
      </c>
      <c r="K13" s="19">
        <v>11122.85</v>
      </c>
      <c r="L13" s="19">
        <v>11195.55</v>
      </c>
      <c r="M13" s="20">
        <f t="shared" si="0"/>
        <v>8806.5615077254315</v>
      </c>
      <c r="N13" s="38">
        <f>M13/M24</f>
        <v>0.12388760279474645</v>
      </c>
      <c r="O13" s="2"/>
      <c r="P13" s="15"/>
      <c r="Q13" s="15"/>
      <c r="R13" s="15"/>
      <c r="S13" s="3"/>
      <c r="T13" s="3"/>
      <c r="U13" s="3"/>
      <c r="V13" s="15"/>
    </row>
    <row r="14" spans="2:26" x14ac:dyDescent="0.25">
      <c r="B14" s="22" t="s">
        <v>15</v>
      </c>
      <c r="C14" s="23">
        <v>624.98</v>
      </c>
      <c r="D14" s="23">
        <v>792.21</v>
      </c>
      <c r="E14" s="23">
        <v>1225.8499999999999</v>
      </c>
      <c r="F14" s="23">
        <v>1153.6500000000001</v>
      </c>
      <c r="G14" s="23">
        <v>1198.04</v>
      </c>
      <c r="H14" s="24">
        <v>1191.44</v>
      </c>
      <c r="I14" s="24">
        <v>1186.27453041576</v>
      </c>
      <c r="J14" s="24">
        <v>1611.7</v>
      </c>
      <c r="K14" s="24">
        <v>1374.33</v>
      </c>
      <c r="L14" s="24">
        <v>1818.23</v>
      </c>
      <c r="M14" s="25">
        <f t="shared" si="0"/>
        <v>1217.6704530415759</v>
      </c>
      <c r="N14" s="41">
        <f>M14/M24</f>
        <v>1.7129758679250571E-2</v>
      </c>
      <c r="O14" s="2"/>
      <c r="P14" s="15"/>
      <c r="Q14" s="15"/>
      <c r="R14" s="15"/>
      <c r="S14" s="3"/>
      <c r="T14" s="3"/>
      <c r="U14" s="3"/>
      <c r="V14" s="15"/>
    </row>
    <row r="15" spans="2:26" x14ac:dyDescent="0.25">
      <c r="B15" s="22" t="s">
        <v>16</v>
      </c>
      <c r="C15" s="23">
        <v>1229.73</v>
      </c>
      <c r="D15" s="23">
        <v>1601.99</v>
      </c>
      <c r="E15" s="23">
        <v>1887.48</v>
      </c>
      <c r="F15" s="23">
        <v>2025</v>
      </c>
      <c r="G15" s="23">
        <v>2595.12</v>
      </c>
      <c r="H15" s="24">
        <v>2423.84</v>
      </c>
      <c r="I15" s="24">
        <v>3068.90660926895</v>
      </c>
      <c r="J15" s="24">
        <v>2616.31</v>
      </c>
      <c r="K15" s="24">
        <v>3909.42</v>
      </c>
      <c r="L15" s="24">
        <v>3011</v>
      </c>
      <c r="M15" s="25">
        <f t="shared" si="0"/>
        <v>2436.8796609268952</v>
      </c>
      <c r="N15" s="41">
        <f>M15/M24</f>
        <v>3.4281164019199867E-2</v>
      </c>
      <c r="O15" s="2"/>
      <c r="P15" s="15"/>
      <c r="Q15" s="15"/>
      <c r="R15" s="15"/>
      <c r="S15" s="3"/>
      <c r="T15" s="3"/>
      <c r="U15" s="3"/>
      <c r="V15" s="15"/>
    </row>
    <row r="16" spans="2:26" x14ac:dyDescent="0.25">
      <c r="B16" s="17" t="s">
        <v>17</v>
      </c>
      <c r="C16" s="18">
        <v>665.24</v>
      </c>
      <c r="D16" s="18">
        <v>689.82</v>
      </c>
      <c r="E16" s="18">
        <v>748.19</v>
      </c>
      <c r="F16" s="18">
        <v>769.32</v>
      </c>
      <c r="G16" s="18">
        <v>1162.23</v>
      </c>
      <c r="H16" s="19">
        <v>1245.23</v>
      </c>
      <c r="I16" s="19">
        <v>1254.97747983712</v>
      </c>
      <c r="J16" s="19">
        <v>1351.57</v>
      </c>
      <c r="K16" s="19">
        <v>1378.7</v>
      </c>
      <c r="L16" s="19">
        <v>1017.23</v>
      </c>
      <c r="M16" s="20">
        <f t="shared" si="0"/>
        <v>1028.250747983712</v>
      </c>
      <c r="N16" s="38">
        <f>M16/M24</f>
        <v>1.4465069042878784E-2</v>
      </c>
      <c r="O16" s="2"/>
      <c r="P16" s="15"/>
      <c r="Q16" s="15"/>
      <c r="R16" s="15"/>
      <c r="S16" s="3"/>
      <c r="T16" s="3"/>
      <c r="U16" s="3"/>
      <c r="V16" s="15"/>
    </row>
    <row r="17" spans="1:22" x14ac:dyDescent="0.25">
      <c r="B17" s="17" t="s">
        <v>18</v>
      </c>
      <c r="C17" s="18">
        <v>1149.8900000000001</v>
      </c>
      <c r="D17" s="18">
        <v>1279.8800000000001</v>
      </c>
      <c r="E17" s="18">
        <v>1458.85</v>
      </c>
      <c r="F17" s="18">
        <v>1693.5</v>
      </c>
      <c r="G17" s="18">
        <v>2085.25</v>
      </c>
      <c r="H17" s="19">
        <v>2343.92</v>
      </c>
      <c r="I17" s="19">
        <v>2694.0339313489303</v>
      </c>
      <c r="J17" s="19">
        <v>2919.93</v>
      </c>
      <c r="K17" s="19">
        <v>3056.84</v>
      </c>
      <c r="L17" s="19">
        <v>3343.8</v>
      </c>
      <c r="M17" s="20">
        <f t="shared" si="0"/>
        <v>2202.5893931348933</v>
      </c>
      <c r="N17" s="38">
        <f>M17/M24</f>
        <v>3.0985251124090014E-2</v>
      </c>
      <c r="O17" s="2"/>
      <c r="P17" s="15"/>
      <c r="Q17" s="15"/>
      <c r="R17" s="15"/>
      <c r="S17" s="3"/>
      <c r="T17" s="3"/>
      <c r="U17" s="3"/>
      <c r="V17" s="15"/>
    </row>
    <row r="18" spans="1:22" x14ac:dyDescent="0.25">
      <c r="B18" s="17" t="s">
        <v>19</v>
      </c>
      <c r="C18" s="18">
        <v>3421.48</v>
      </c>
      <c r="D18" s="18">
        <v>4052.96</v>
      </c>
      <c r="E18" s="18">
        <v>4236.62</v>
      </c>
      <c r="F18" s="18">
        <v>5019.6499999999996</v>
      </c>
      <c r="G18" s="18">
        <v>5779.29</v>
      </c>
      <c r="H18" s="19">
        <v>6124.25</v>
      </c>
      <c r="I18" s="19">
        <v>6623.9611439602895</v>
      </c>
      <c r="J18" s="19">
        <v>7454.05</v>
      </c>
      <c r="K18" s="19">
        <v>7832.23</v>
      </c>
      <c r="L18" s="19">
        <v>8050.07</v>
      </c>
      <c r="M18" s="20">
        <f t="shared" si="0"/>
        <v>5859.4561143960291</v>
      </c>
      <c r="N18" s="38">
        <f>M18/M24</f>
        <v>8.2428763037281458E-2</v>
      </c>
      <c r="O18" s="2"/>
      <c r="P18" s="15"/>
      <c r="Q18" s="15"/>
      <c r="R18" s="15"/>
      <c r="S18" s="3"/>
      <c r="T18" s="3"/>
      <c r="U18" s="3"/>
      <c r="V18" s="15"/>
    </row>
    <row r="19" spans="1:22" x14ac:dyDescent="0.25">
      <c r="B19" s="22" t="s">
        <v>20</v>
      </c>
      <c r="C19" s="23">
        <v>1708.43</v>
      </c>
      <c r="D19" s="23">
        <v>2014.93</v>
      </c>
      <c r="E19" s="23">
        <v>2463.25</v>
      </c>
      <c r="F19" s="23">
        <v>3003.99</v>
      </c>
      <c r="G19" s="23">
        <v>3699.68</v>
      </c>
      <c r="H19" s="24">
        <v>3168.76</v>
      </c>
      <c r="I19" s="24">
        <v>3431.1716194929195</v>
      </c>
      <c r="J19" s="24">
        <v>3859.74</v>
      </c>
      <c r="K19" s="24">
        <v>3997.52</v>
      </c>
      <c r="L19" s="24">
        <v>4557.72</v>
      </c>
      <c r="M19" s="25">
        <f t="shared" si="0"/>
        <v>3190.5191619492916</v>
      </c>
      <c r="N19" s="41">
        <f>M19/M24</f>
        <v>4.4883098845997935E-2</v>
      </c>
      <c r="O19" s="2"/>
      <c r="P19" s="15"/>
      <c r="Q19" s="15"/>
      <c r="R19" s="15"/>
      <c r="S19" s="3"/>
      <c r="T19" s="3"/>
      <c r="U19" s="3"/>
      <c r="V19" s="15"/>
    </row>
    <row r="20" spans="1:22" x14ac:dyDescent="0.25">
      <c r="B20" s="17" t="s">
        <v>21</v>
      </c>
      <c r="C20" s="18">
        <v>8186.34</v>
      </c>
      <c r="D20" s="18">
        <v>9273.8700000000008</v>
      </c>
      <c r="E20" s="18">
        <v>10256.86</v>
      </c>
      <c r="F20" s="18">
        <v>11809.78</v>
      </c>
      <c r="G20" s="18">
        <v>12625.29</v>
      </c>
      <c r="H20" s="19">
        <v>13622.56</v>
      </c>
      <c r="I20" s="19">
        <v>15275.66001519</v>
      </c>
      <c r="J20" s="19">
        <v>16715.721016713</v>
      </c>
      <c r="K20" s="19">
        <v>17917.2</v>
      </c>
      <c r="L20" s="19">
        <v>19569.23</v>
      </c>
      <c r="M20" s="20">
        <f t="shared" si="0"/>
        <v>13525.251103190301</v>
      </c>
      <c r="N20" s="38">
        <f>M20/M24</f>
        <v>0.19026846458760779</v>
      </c>
      <c r="O20" s="2"/>
      <c r="P20" s="15"/>
      <c r="Q20" s="15"/>
      <c r="R20" s="15"/>
      <c r="S20" s="3"/>
      <c r="T20" s="3"/>
      <c r="U20" s="3"/>
      <c r="V20" s="15"/>
    </row>
    <row r="21" spans="1:22" x14ac:dyDescent="0.25">
      <c r="B21" s="17" t="s">
        <v>22</v>
      </c>
      <c r="C21" s="18">
        <v>843.08</v>
      </c>
      <c r="D21" s="18">
        <v>987.58</v>
      </c>
      <c r="E21" s="18">
        <v>1186.04</v>
      </c>
      <c r="F21" s="18">
        <v>1310.6300000000001</v>
      </c>
      <c r="G21" s="18">
        <v>2144.38</v>
      </c>
      <c r="H21" s="19">
        <v>2091.9</v>
      </c>
      <c r="I21" s="19">
        <v>2168.09644504267</v>
      </c>
      <c r="J21" s="19">
        <v>2334.29</v>
      </c>
      <c r="K21" s="19">
        <v>3310.21</v>
      </c>
      <c r="L21" s="19">
        <v>3126.97</v>
      </c>
      <c r="M21" s="20">
        <f t="shared" si="0"/>
        <v>1950.317644504267</v>
      </c>
      <c r="N21" s="38">
        <f>M21/M24</f>
        <v>2.7436381095388054E-2</v>
      </c>
      <c r="O21" s="2"/>
      <c r="P21" s="15"/>
      <c r="Q21" s="15"/>
      <c r="R21" s="15"/>
      <c r="S21" s="3"/>
      <c r="T21" s="3"/>
      <c r="U21" s="3"/>
      <c r="V21" s="15"/>
    </row>
    <row r="22" spans="1:22" x14ac:dyDescent="0.25">
      <c r="B22" s="22" t="s">
        <v>23</v>
      </c>
      <c r="C22" s="23">
        <v>936.45</v>
      </c>
      <c r="D22" s="23">
        <v>1048.07</v>
      </c>
      <c r="E22" s="23">
        <v>1438.16</v>
      </c>
      <c r="F22" s="23">
        <v>1230.25</v>
      </c>
      <c r="G22" s="23">
        <v>1565.18</v>
      </c>
      <c r="H22" s="24">
        <v>1524.63</v>
      </c>
      <c r="I22" s="24">
        <v>1688.9750332639001</v>
      </c>
      <c r="J22" s="24">
        <v>1741.48</v>
      </c>
      <c r="K22" s="24">
        <v>1248.3499999999999</v>
      </c>
      <c r="L22" s="24">
        <v>1314.36</v>
      </c>
      <c r="M22" s="25">
        <f t="shared" si="0"/>
        <v>1373.5905033263903</v>
      </c>
      <c r="N22" s="41">
        <f>M22/M24</f>
        <v>1.932318698159954E-2</v>
      </c>
      <c r="O22" s="63">
        <f xml:space="preserve"> SUM(N14,N15,N19,N22)</f>
        <v>0.11561720852604791</v>
      </c>
      <c r="P22" s="15"/>
      <c r="Q22" s="15"/>
      <c r="R22" s="15"/>
      <c r="S22" s="3"/>
      <c r="T22" s="3"/>
      <c r="U22" s="3"/>
      <c r="V22" s="15"/>
    </row>
    <row r="23" spans="1:22" x14ac:dyDescent="0.25">
      <c r="B23" s="17" t="s">
        <v>24</v>
      </c>
      <c r="C23" s="18">
        <v>662.16</v>
      </c>
      <c r="D23" s="18">
        <v>729.7</v>
      </c>
      <c r="E23" s="18">
        <v>704.31</v>
      </c>
      <c r="F23" s="18">
        <v>787.24</v>
      </c>
      <c r="G23" s="18">
        <v>843.52</v>
      </c>
      <c r="H23" s="19">
        <v>993.21</v>
      </c>
      <c r="I23" s="19">
        <v>1184.6911038109999</v>
      </c>
      <c r="J23" s="19">
        <v>1207.1500000000001</v>
      </c>
      <c r="K23" s="19">
        <v>1333.4</v>
      </c>
      <c r="L23" s="19">
        <v>1387</v>
      </c>
      <c r="M23" s="20">
        <f t="shared" si="0"/>
        <v>983.2381103811</v>
      </c>
      <c r="N23" s="38">
        <f>M23/M24</f>
        <v>1.3831847124975372E-2</v>
      </c>
      <c r="O23" s="2"/>
      <c r="P23" s="15"/>
      <c r="Q23" s="15"/>
      <c r="R23" s="15"/>
      <c r="S23" s="3"/>
      <c r="T23" s="3"/>
      <c r="U23" s="3"/>
      <c r="V23" s="15"/>
    </row>
    <row r="24" spans="1:22" x14ac:dyDescent="0.25">
      <c r="B24" s="26" t="s">
        <v>25</v>
      </c>
      <c r="C24" s="14">
        <v>41496.01</v>
      </c>
      <c r="D24" s="14">
        <v>48345.89</v>
      </c>
      <c r="E24" s="14">
        <v>54640.58</v>
      </c>
      <c r="F24" s="14">
        <v>61246.74</v>
      </c>
      <c r="G24" s="14">
        <v>70372.62</v>
      </c>
      <c r="H24" s="27">
        <v>74316.36</v>
      </c>
      <c r="I24" s="14">
        <v>82667.189135428154</v>
      </c>
      <c r="J24" s="27">
        <v>86440.97</v>
      </c>
      <c r="K24" s="27">
        <v>96183.59</v>
      </c>
      <c r="L24" s="27">
        <v>95140.96</v>
      </c>
      <c r="M24" s="14">
        <f t="shared" si="0"/>
        <v>71085.090913542808</v>
      </c>
      <c r="N24" s="35">
        <f>M24/M24</f>
        <v>1</v>
      </c>
      <c r="O24" s="2"/>
      <c r="P24" s="15"/>
      <c r="Q24" s="15"/>
      <c r="R24" s="15"/>
      <c r="S24" s="3"/>
      <c r="T24" s="3"/>
      <c r="U24" s="3"/>
      <c r="V24" s="15"/>
    </row>
    <row r="25" spans="1:22" s="48" customFormat="1" x14ac:dyDescent="0.25">
      <c r="A25" s="43"/>
      <c r="B25" s="44" t="s">
        <v>27</v>
      </c>
      <c r="C25" s="49">
        <v>5774.64</v>
      </c>
      <c r="D25" s="18">
        <v>6787.27</v>
      </c>
      <c r="E25" s="18">
        <v>7372.62</v>
      </c>
      <c r="F25" s="18">
        <v>7956.46</v>
      </c>
      <c r="G25" s="18">
        <v>8577.51</v>
      </c>
      <c r="H25" s="50">
        <v>8765.98</v>
      </c>
      <c r="I25" s="18">
        <v>9225.0960259831008</v>
      </c>
      <c r="J25" s="50">
        <v>9955.4599999999991</v>
      </c>
      <c r="K25" s="50">
        <v>10785.55</v>
      </c>
      <c r="L25" s="19">
        <v>11802.28</v>
      </c>
      <c r="M25" s="20">
        <f t="shared" si="0"/>
        <v>8700.2866025983094</v>
      </c>
      <c r="N25" s="38" t="s">
        <v>31</v>
      </c>
      <c r="O25" s="45"/>
      <c r="P25" s="46"/>
      <c r="Q25" s="46"/>
      <c r="R25" s="46"/>
      <c r="S25" s="47"/>
      <c r="T25" s="47"/>
      <c r="U25" s="47"/>
      <c r="V25" s="46"/>
    </row>
    <row r="26" spans="1:22" x14ac:dyDescent="0.25">
      <c r="B26" s="26" t="s">
        <v>28</v>
      </c>
      <c r="C26" s="14">
        <f>SUM(C24:C25)</f>
        <v>47270.65</v>
      </c>
      <c r="D26" s="14">
        <f t="shared" ref="D26:H26" si="1">SUM(D24:D25)</f>
        <v>55133.16</v>
      </c>
      <c r="E26" s="14">
        <f t="shared" si="1"/>
        <v>62013.200000000004</v>
      </c>
      <c r="F26" s="14">
        <f t="shared" si="1"/>
        <v>69203.199999999997</v>
      </c>
      <c r="G26" s="14">
        <f t="shared" si="1"/>
        <v>78950.12999999999</v>
      </c>
      <c r="H26" s="14">
        <f t="shared" si="1"/>
        <v>83082.34</v>
      </c>
      <c r="I26" s="14">
        <v>91892.285161411259</v>
      </c>
      <c r="J26" s="14">
        <v>96396.43</v>
      </c>
      <c r="K26" s="14">
        <v>106969.14</v>
      </c>
      <c r="L26" s="14">
        <v>106943.25</v>
      </c>
      <c r="M26" s="14">
        <f t="shared" si="0"/>
        <v>79785.378516141122</v>
      </c>
      <c r="N26" s="35" t="s">
        <v>31</v>
      </c>
      <c r="O26" s="2"/>
      <c r="P26" s="15"/>
      <c r="Q26" s="15"/>
      <c r="R26" s="15"/>
      <c r="S26" s="3"/>
      <c r="T26" s="3"/>
      <c r="U26" s="3"/>
      <c r="V26" s="15"/>
    </row>
    <row r="27" spans="1:22" x14ac:dyDescent="0.25">
      <c r="B27" s="28" t="s">
        <v>26</v>
      </c>
      <c r="I27" s="55"/>
      <c r="M27" s="62"/>
      <c r="N27" s="1"/>
      <c r="O27" s="29"/>
    </row>
    <row r="28" spans="1:22" x14ac:dyDescent="0.25">
      <c r="M28" s="16"/>
      <c r="N28" s="4"/>
      <c r="P28" s="58"/>
    </row>
    <row r="29" spans="1:22" x14ac:dyDescent="0.25">
      <c r="M29" s="16"/>
      <c r="N29" s="4"/>
    </row>
    <row r="30" spans="1:22" x14ac:dyDescent="0.25">
      <c r="M30" s="16"/>
      <c r="N30" s="4"/>
    </row>
    <row r="31" spans="1:22" x14ac:dyDescent="0.25">
      <c r="M31" s="16"/>
      <c r="N31" s="4"/>
    </row>
    <row r="32" spans="1:22" x14ac:dyDescent="0.25">
      <c r="M32" s="16"/>
      <c r="N32" s="4"/>
    </row>
    <row r="33" spans="2:14" x14ac:dyDescent="0.25">
      <c r="M33" s="16"/>
      <c r="N33" s="4"/>
    </row>
    <row r="34" spans="2:14" x14ac:dyDescent="0.25">
      <c r="M34" s="16"/>
      <c r="N34" s="4"/>
    </row>
    <row r="35" spans="2:14" x14ac:dyDescent="0.25">
      <c r="M35" s="16"/>
      <c r="N35" s="4"/>
    </row>
    <row r="36" spans="2:14" x14ac:dyDescent="0.25">
      <c r="M36" s="16"/>
      <c r="N36" s="4"/>
    </row>
    <row r="37" spans="2:14" x14ac:dyDescent="0.25">
      <c r="M37" s="16"/>
      <c r="N37" s="4"/>
    </row>
    <row r="38" spans="2:14" x14ac:dyDescent="0.25">
      <c r="M38" s="16"/>
      <c r="N38" s="4"/>
    </row>
    <row r="39" spans="2:14" x14ac:dyDescent="0.25">
      <c r="M39" s="16"/>
      <c r="N39" s="4"/>
    </row>
    <row r="40" spans="2:14" x14ac:dyDescent="0.25">
      <c r="M40" s="16"/>
      <c r="N40" s="4"/>
    </row>
    <row r="41" spans="2:14" x14ac:dyDescent="0.25">
      <c r="M41" s="16"/>
      <c r="N41" s="4"/>
    </row>
    <row r="42" spans="2:14" x14ac:dyDescent="0.25">
      <c r="M42" s="16"/>
      <c r="N42" s="4"/>
    </row>
    <row r="43" spans="2:14" x14ac:dyDescent="0.25">
      <c r="M43" s="16"/>
      <c r="N43" s="4"/>
    </row>
    <row r="44" spans="2:14" x14ac:dyDescent="0.25">
      <c r="B44" s="64" t="s">
        <v>30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2:14" x14ac:dyDescent="0.25">
      <c r="B45" s="30" t="s">
        <v>3</v>
      </c>
      <c r="C45" s="31">
        <v>2010</v>
      </c>
      <c r="D45" s="31">
        <v>2011</v>
      </c>
      <c r="E45" s="31">
        <v>2012</v>
      </c>
      <c r="F45" s="31">
        <v>2013</v>
      </c>
      <c r="G45" s="31">
        <v>2014</v>
      </c>
      <c r="H45" s="32">
        <v>2015</v>
      </c>
      <c r="I45" s="8">
        <v>2016</v>
      </c>
      <c r="J45" s="32">
        <v>2017</v>
      </c>
      <c r="K45" s="7">
        <v>2018</v>
      </c>
      <c r="L45" s="7">
        <v>2019</v>
      </c>
      <c r="M45" s="9" t="s">
        <v>2</v>
      </c>
    </row>
    <row r="46" spans="2:14" x14ac:dyDescent="0.25">
      <c r="B46" s="11" t="s">
        <v>4</v>
      </c>
      <c r="C46" s="12" t="s">
        <v>1</v>
      </c>
      <c r="D46" s="33">
        <f>D3/C3-1</f>
        <v>0.18527576307992177</v>
      </c>
      <c r="E46" s="33">
        <f>E3/D3-1</f>
        <v>0.14122121645040542</v>
      </c>
      <c r="F46" s="33">
        <f t="shared" ref="F46:H46" si="2">F3/E3-1</f>
        <v>0.12211447314422297</v>
      </c>
      <c r="G46" s="33">
        <f t="shared" si="2"/>
        <v>0.12346833397666157</v>
      </c>
      <c r="H46" s="33">
        <f t="shared" si="2"/>
        <v>0.11883469479125486</v>
      </c>
      <c r="I46" s="33">
        <f>I3/H3-1</f>
        <v>0.16684182907666689</v>
      </c>
      <c r="J46" s="33">
        <f>J3/I3-1</f>
        <v>-4.5315815755770372E-2</v>
      </c>
      <c r="K46" s="34">
        <f>K3/J3-1</f>
        <v>0.20375506315812442</v>
      </c>
      <c r="L46" s="34">
        <f>L3/K3-1</f>
        <v>-0.11096524189118651</v>
      </c>
      <c r="M46" s="34">
        <f t="shared" ref="M46:M69" si="3">AVERAGE(D46:L46)</f>
        <v>0.10058114622558899</v>
      </c>
    </row>
    <row r="47" spans="2:14" x14ac:dyDescent="0.25">
      <c r="B47" s="17" t="s">
        <v>5</v>
      </c>
      <c r="C47" s="18" t="s">
        <v>1</v>
      </c>
      <c r="D47" s="36">
        <f t="shared" ref="D47:I69" si="4">D4/C4-1</f>
        <v>0.32112893685341448</v>
      </c>
      <c r="E47" s="36">
        <f t="shared" si="4"/>
        <v>0.3368276057419064</v>
      </c>
      <c r="F47" s="36">
        <f t="shared" si="4"/>
        <v>7.0034090035286267E-2</v>
      </c>
      <c r="G47" s="36">
        <f t="shared" si="4"/>
        <v>6.8679335675502884E-2</v>
      </c>
      <c r="H47" s="36">
        <f t="shared" si="4"/>
        <v>0.16438859725017818</v>
      </c>
      <c r="I47" s="36">
        <f t="shared" si="4"/>
        <v>0.22458955592601271</v>
      </c>
      <c r="J47" s="33">
        <f t="shared" ref="J47:J69" si="5">J4/I4-1</f>
        <v>-0.10839982487583899</v>
      </c>
      <c r="K47" s="34">
        <f t="shared" ref="K47:L69" si="6">K4/J4-1</f>
        <v>0.38185901233195541</v>
      </c>
      <c r="L47" s="37">
        <f t="shared" si="6"/>
        <v>-0.11732443736002562</v>
      </c>
      <c r="M47" s="37">
        <f t="shared" si="3"/>
        <v>0.14908698573093243</v>
      </c>
    </row>
    <row r="48" spans="2:14" x14ac:dyDescent="0.25">
      <c r="B48" s="17" t="s">
        <v>6</v>
      </c>
      <c r="C48" s="18" t="s">
        <v>1</v>
      </c>
      <c r="D48" s="36">
        <f t="shared" si="4"/>
        <v>3.5282775676157119E-2</v>
      </c>
      <c r="E48" s="36">
        <f t="shared" si="4"/>
        <v>-2.7531479007247173E-2</v>
      </c>
      <c r="F48" s="36">
        <f t="shared" si="4"/>
        <v>9.7919008562665777E-2</v>
      </c>
      <c r="G48" s="36">
        <f t="shared" si="4"/>
        <v>0.12187036855626943</v>
      </c>
      <c r="H48" s="36">
        <f t="shared" si="4"/>
        <v>-0.46669314427196451</v>
      </c>
      <c r="I48" s="36">
        <f t="shared" si="4"/>
        <v>0.14008651423682084</v>
      </c>
      <c r="J48" s="33">
        <f t="shared" si="5"/>
        <v>0.34176567508183697</v>
      </c>
      <c r="K48" s="34">
        <f t="shared" si="6"/>
        <v>0.21018959623831313</v>
      </c>
      <c r="L48" s="37">
        <f t="shared" si="6"/>
        <v>-4.4064991940200637E-2</v>
      </c>
      <c r="M48" s="37">
        <f t="shared" si="3"/>
        <v>4.5424924792516773E-2</v>
      </c>
    </row>
    <row r="49" spans="2:13" x14ac:dyDescent="0.25">
      <c r="B49" s="17" t="s">
        <v>7</v>
      </c>
      <c r="C49" s="18" t="s">
        <v>1</v>
      </c>
      <c r="D49" s="36">
        <f t="shared" si="4"/>
        <v>0.1625648598207512</v>
      </c>
      <c r="E49" s="36">
        <f t="shared" si="4"/>
        <v>-0.17174586093445421</v>
      </c>
      <c r="F49" s="36">
        <f t="shared" si="4"/>
        <v>0.51385516506922246</v>
      </c>
      <c r="G49" s="36">
        <f t="shared" si="4"/>
        <v>0.37391224824306546</v>
      </c>
      <c r="H49" s="36">
        <f t="shared" si="4"/>
        <v>1.0270963579668515</v>
      </c>
      <c r="I49" s="36">
        <f t="shared" si="4"/>
        <v>6.5974064026592671E-2</v>
      </c>
      <c r="J49" s="33">
        <f t="shared" si="5"/>
        <v>-0.10066150404675644</v>
      </c>
      <c r="K49" s="34">
        <f t="shared" si="6"/>
        <v>-0.20039760967091846</v>
      </c>
      <c r="L49" s="37">
        <f t="shared" si="6"/>
        <v>-0.16360329249566685</v>
      </c>
      <c r="M49" s="37">
        <f t="shared" si="3"/>
        <v>0.16744382533096525</v>
      </c>
    </row>
    <row r="50" spans="2:13" x14ac:dyDescent="0.25">
      <c r="B50" s="11" t="s">
        <v>8</v>
      </c>
      <c r="C50" s="12" t="s">
        <v>1</v>
      </c>
      <c r="D50" s="33">
        <f t="shared" si="4"/>
        <v>0.16692250947684406</v>
      </c>
      <c r="E50" s="33">
        <f t="shared" si="4"/>
        <v>0.12528707491444835</v>
      </c>
      <c r="F50" s="33">
        <f t="shared" si="4"/>
        <v>9.8759629130815041E-2</v>
      </c>
      <c r="G50" s="33">
        <f t="shared" si="4"/>
        <v>0.12453323403242922</v>
      </c>
      <c r="H50" s="33">
        <f t="shared" si="4"/>
        <v>7.590014014334967E-2</v>
      </c>
      <c r="I50" s="33">
        <f t="shared" si="4"/>
        <v>0.14062675964863502</v>
      </c>
      <c r="J50" s="33">
        <f t="shared" si="5"/>
        <v>2.2272493546234839E-2</v>
      </c>
      <c r="K50" s="34">
        <f t="shared" si="6"/>
        <v>0.12108100068293126</v>
      </c>
      <c r="L50" s="34">
        <f t="shared" si="6"/>
        <v>-4.3094258178743461E-2</v>
      </c>
      <c r="M50" s="34">
        <f t="shared" si="3"/>
        <v>9.2476509266327112E-2</v>
      </c>
    </row>
    <row r="51" spans="2:13" x14ac:dyDescent="0.25">
      <c r="B51" s="17" t="s">
        <v>9</v>
      </c>
      <c r="C51" s="18" t="s">
        <v>1</v>
      </c>
      <c r="D51" s="36">
        <f t="shared" si="4"/>
        <v>-5.000119050454499E-4</v>
      </c>
      <c r="E51" s="36">
        <f t="shared" si="4"/>
        <v>0.43601410262518447</v>
      </c>
      <c r="F51" s="36">
        <f t="shared" si="4"/>
        <v>2.9428841591877974E-2</v>
      </c>
      <c r="G51" s="36">
        <f t="shared" si="4"/>
        <v>0.35017323342196449</v>
      </c>
      <c r="H51" s="36">
        <f t="shared" si="4"/>
        <v>-0.471671540251835</v>
      </c>
      <c r="I51" s="36">
        <f t="shared" si="4"/>
        <v>-0.58095564832383773</v>
      </c>
      <c r="J51" s="33">
        <f t="shared" si="5"/>
        <v>1.1980205309786083</v>
      </c>
      <c r="K51" s="34">
        <f t="shared" si="6"/>
        <v>-7.2598842342784797E-3</v>
      </c>
      <c r="L51" s="37">
        <f t="shared" si="6"/>
        <v>-0.26059887340646315</v>
      </c>
      <c r="M51" s="37">
        <f t="shared" si="3"/>
        <v>7.6961194499575045E-2</v>
      </c>
    </row>
    <row r="52" spans="2:13" x14ac:dyDescent="0.25">
      <c r="B52" s="17" t="s">
        <v>10</v>
      </c>
      <c r="C52" s="18" t="s">
        <v>1</v>
      </c>
      <c r="D52" s="36">
        <f t="shared" si="4"/>
        <v>0.20896442500154766</v>
      </c>
      <c r="E52" s="36">
        <f t="shared" si="4"/>
        <v>0.13510745656612633</v>
      </c>
      <c r="F52" s="36">
        <f t="shared" si="4"/>
        <v>0.19133463402164552</v>
      </c>
      <c r="G52" s="36">
        <f t="shared" si="4"/>
        <v>9.8146006522346063E-2</v>
      </c>
      <c r="H52" s="36">
        <f t="shared" si="4"/>
        <v>0.11979115782698413</v>
      </c>
      <c r="I52" s="36">
        <f t="shared" si="4"/>
        <v>0.23324536630451642</v>
      </c>
      <c r="J52" s="33">
        <f t="shared" si="5"/>
        <v>7.0478822231140548E-2</v>
      </c>
      <c r="K52" s="34">
        <f t="shared" si="6"/>
        <v>0.17549465811031317</v>
      </c>
      <c r="L52" s="37">
        <f t="shared" si="6"/>
        <v>-0.12202804921303301</v>
      </c>
      <c r="M52" s="37">
        <f t="shared" si="3"/>
        <v>0.1233927197079541</v>
      </c>
    </row>
    <row r="53" spans="2:13" x14ac:dyDescent="0.25">
      <c r="B53" s="17" t="s">
        <v>11</v>
      </c>
      <c r="C53" s="18" t="s">
        <v>1</v>
      </c>
      <c r="D53" s="36">
        <f t="shared" si="4"/>
        <v>0.23806415369034051</v>
      </c>
      <c r="E53" s="36">
        <f t="shared" si="4"/>
        <v>0.10626535822817584</v>
      </c>
      <c r="F53" s="36">
        <f t="shared" si="4"/>
        <v>-5.1557201370314165E-2</v>
      </c>
      <c r="G53" s="36">
        <f t="shared" si="4"/>
        <v>0.17406479081708803</v>
      </c>
      <c r="H53" s="36">
        <f t="shared" si="4"/>
        <v>1.6601686627599754E-3</v>
      </c>
      <c r="I53" s="36">
        <f t="shared" si="4"/>
        <v>0.15800142821589147</v>
      </c>
      <c r="J53" s="33">
        <f t="shared" si="5"/>
        <v>-0.11411980859310777</v>
      </c>
      <c r="K53" s="34">
        <f t="shared" si="6"/>
        <v>8.3307036920166055E-5</v>
      </c>
      <c r="L53" s="37">
        <f t="shared" si="6"/>
        <v>6.3691759348542654E-2</v>
      </c>
      <c r="M53" s="37">
        <f t="shared" si="3"/>
        <v>6.4017106226255185E-2</v>
      </c>
    </row>
    <row r="54" spans="2:13" x14ac:dyDescent="0.25">
      <c r="B54" s="17" t="s">
        <v>12</v>
      </c>
      <c r="C54" s="18" t="s">
        <v>1</v>
      </c>
      <c r="D54" s="36">
        <f t="shared" si="4"/>
        <v>6.0327830373210212E-2</v>
      </c>
      <c r="E54" s="36">
        <f t="shared" si="4"/>
        <v>8.2138864599820671E-2</v>
      </c>
      <c r="F54" s="36">
        <f t="shared" si="4"/>
        <v>0.12251452417969078</v>
      </c>
      <c r="G54" s="36">
        <f t="shared" si="4"/>
        <v>8.3401672953911765E-2</v>
      </c>
      <c r="H54" s="36">
        <f t="shared" si="4"/>
        <v>0.19916063213315516</v>
      </c>
      <c r="I54" s="36">
        <f t="shared" si="4"/>
        <v>3.0803272800024484E-2</v>
      </c>
      <c r="J54" s="33">
        <f t="shared" si="5"/>
        <v>6.0404259286936934E-3</v>
      </c>
      <c r="K54" s="34">
        <f t="shared" si="6"/>
        <v>0.1147131494941116</v>
      </c>
      <c r="L54" s="37">
        <f t="shared" si="6"/>
        <v>8.2235165635238472E-2</v>
      </c>
      <c r="M54" s="37">
        <f t="shared" si="3"/>
        <v>8.6815059788650756E-2</v>
      </c>
    </row>
    <row r="55" spans="2:13" x14ac:dyDescent="0.25">
      <c r="B55" s="11" t="s">
        <v>13</v>
      </c>
      <c r="C55" s="12" t="s">
        <v>1</v>
      </c>
      <c r="D55" s="33">
        <f t="shared" si="4"/>
        <v>0.15864713639517314</v>
      </c>
      <c r="E55" s="33">
        <f t="shared" si="4"/>
        <v>0.12882047984289891</v>
      </c>
      <c r="F55" s="33">
        <f t="shared" si="4"/>
        <v>0.12906683785573425</v>
      </c>
      <c r="G55" s="33">
        <f t="shared" si="4"/>
        <v>0.1652860099663358</v>
      </c>
      <c r="H55" s="33">
        <f t="shared" si="4"/>
        <v>3.1177762434347445E-2</v>
      </c>
      <c r="I55" s="33">
        <f t="shared" si="4"/>
        <v>8.5143531307888765E-2</v>
      </c>
      <c r="J55" s="33">
        <f t="shared" si="5"/>
        <v>8.4863924434392501E-2</v>
      </c>
      <c r="K55" s="34">
        <f t="shared" si="6"/>
        <v>8.3104910049103253E-2</v>
      </c>
      <c r="L55" s="34">
        <f t="shared" si="6"/>
        <v>3.3818959424259942E-2</v>
      </c>
      <c r="M55" s="34">
        <f t="shared" si="3"/>
        <v>9.999217241223711E-2</v>
      </c>
    </row>
    <row r="56" spans="2:13" x14ac:dyDescent="0.25">
      <c r="B56" s="17" t="s">
        <v>14</v>
      </c>
      <c r="C56" s="18" t="s">
        <v>1</v>
      </c>
      <c r="D56" s="36">
        <f t="shared" si="4"/>
        <v>0.16568187360567932</v>
      </c>
      <c r="E56" s="36">
        <f t="shared" si="4"/>
        <v>9.164982705825464E-2</v>
      </c>
      <c r="F56" s="36">
        <f t="shared" si="4"/>
        <v>0.14431624283479505</v>
      </c>
      <c r="G56" s="36">
        <f t="shared" si="4"/>
        <v>0.14863498608748937</v>
      </c>
      <c r="H56" s="36">
        <f t="shared" si="4"/>
        <v>3.3214353214353398E-2</v>
      </c>
      <c r="I56" s="36">
        <f t="shared" si="4"/>
        <v>-7.8861271905935615E-3</v>
      </c>
      <c r="J56" s="33">
        <f t="shared" si="5"/>
        <v>8.8927851202926345E-2</v>
      </c>
      <c r="K56" s="34">
        <f t="shared" si="6"/>
        <v>7.619064205608117E-2</v>
      </c>
      <c r="L56" s="37">
        <f t="shared" si="6"/>
        <v>6.5360946160379907E-3</v>
      </c>
      <c r="M56" s="37">
        <f t="shared" si="3"/>
        <v>8.3029527053891522E-2</v>
      </c>
    </row>
    <row r="57" spans="2:13" x14ac:dyDescent="0.25">
      <c r="B57" s="22" t="s">
        <v>15</v>
      </c>
      <c r="C57" s="23" t="s">
        <v>1</v>
      </c>
      <c r="D57" s="39">
        <f t="shared" si="4"/>
        <v>0.26757656244999839</v>
      </c>
      <c r="E57" s="39">
        <f>E14/D14-1</f>
        <v>0.54738011385869889</v>
      </c>
      <c r="F57" s="39">
        <f t="shared" si="4"/>
        <v>-5.8897907574335995E-2</v>
      </c>
      <c r="G57" s="39">
        <f t="shared" si="4"/>
        <v>3.8477874572010462E-2</v>
      </c>
      <c r="H57" s="39">
        <f t="shared" si="4"/>
        <v>-5.5089980301157304E-3</v>
      </c>
      <c r="I57" s="39">
        <f t="shared" si="4"/>
        <v>-4.3354844425569361E-3</v>
      </c>
      <c r="J57" s="33">
        <f t="shared" si="5"/>
        <v>0.35862311688942605</v>
      </c>
      <c r="K57" s="34">
        <f t="shared" si="6"/>
        <v>-0.14727927033567045</v>
      </c>
      <c r="L57" s="40">
        <f t="shared" si="6"/>
        <v>0.32299374968166306</v>
      </c>
      <c r="M57" s="40">
        <f t="shared" si="3"/>
        <v>0.14655886189656864</v>
      </c>
    </row>
    <row r="58" spans="2:13" x14ac:dyDescent="0.25">
      <c r="B58" s="22" t="s">
        <v>16</v>
      </c>
      <c r="C58" s="23" t="s">
        <v>1</v>
      </c>
      <c r="D58" s="39">
        <f t="shared" si="4"/>
        <v>0.30271685654574587</v>
      </c>
      <c r="E58" s="39">
        <f t="shared" si="4"/>
        <v>0.17820960180775169</v>
      </c>
      <c r="F58" s="39">
        <f t="shared" si="4"/>
        <v>7.2859050162120909E-2</v>
      </c>
      <c r="G58" s="39">
        <f t="shared" si="4"/>
        <v>0.28154074074074065</v>
      </c>
      <c r="H58" s="39">
        <f t="shared" si="4"/>
        <v>-6.6000801504361939E-2</v>
      </c>
      <c r="I58" s="39">
        <f t="shared" si="4"/>
        <v>0.26613415459310419</v>
      </c>
      <c r="J58" s="33">
        <f t="shared" si="5"/>
        <v>-0.14747813045270997</v>
      </c>
      <c r="K58" s="34">
        <f t="shared" si="6"/>
        <v>0.49424953464994603</v>
      </c>
      <c r="L58" s="40">
        <f t="shared" si="6"/>
        <v>-0.22980902537972381</v>
      </c>
      <c r="M58" s="40">
        <f t="shared" si="3"/>
        <v>0.12804688679584594</v>
      </c>
    </row>
    <row r="59" spans="2:13" x14ac:dyDescent="0.25">
      <c r="B59" s="17" t="s">
        <v>17</v>
      </c>
      <c r="C59" s="18" t="s">
        <v>1</v>
      </c>
      <c r="D59" s="36">
        <f t="shared" si="4"/>
        <v>3.6949071011965762E-2</v>
      </c>
      <c r="E59" s="36">
        <f t="shared" si="4"/>
        <v>8.4616276709866378E-2</v>
      </c>
      <c r="F59" s="36">
        <f t="shared" si="4"/>
        <v>2.824148946123306E-2</v>
      </c>
      <c r="G59" s="36">
        <f t="shared" si="4"/>
        <v>0.51072375604429876</v>
      </c>
      <c r="H59" s="36">
        <f t="shared" si="4"/>
        <v>7.1414436041058904E-2</v>
      </c>
      <c r="I59" s="36">
        <f t="shared" si="4"/>
        <v>7.8278549642394335E-3</v>
      </c>
      <c r="J59" s="33">
        <f t="shared" si="5"/>
        <v>7.6967532656774473E-2</v>
      </c>
      <c r="K59" s="34">
        <f t="shared" si="6"/>
        <v>2.0072952196334759E-2</v>
      </c>
      <c r="L59" s="37">
        <f t="shared" si="6"/>
        <v>-0.26218176543120331</v>
      </c>
      <c r="M59" s="37">
        <f t="shared" si="3"/>
        <v>6.3847955961618685E-2</v>
      </c>
    </row>
    <row r="60" spans="2:13" x14ac:dyDescent="0.25">
      <c r="B60" s="17" t="s">
        <v>18</v>
      </c>
      <c r="C60" s="18" t="s">
        <v>1</v>
      </c>
      <c r="D60" s="36">
        <f t="shared" si="4"/>
        <v>0.1130455956656724</v>
      </c>
      <c r="E60" s="36">
        <f t="shared" si="4"/>
        <v>0.1398334218833015</v>
      </c>
      <c r="F60" s="36">
        <f t="shared" si="4"/>
        <v>0.16084587174829501</v>
      </c>
      <c r="G60" s="36">
        <f t="shared" si="4"/>
        <v>0.23132565692353113</v>
      </c>
      <c r="H60" s="36">
        <f t="shared" si="4"/>
        <v>0.12404747632178403</v>
      </c>
      <c r="I60" s="36">
        <f t="shared" si="4"/>
        <v>0.14937110965772304</v>
      </c>
      <c r="J60" s="33">
        <f t="shared" si="5"/>
        <v>8.3850491273493644E-2</v>
      </c>
      <c r="K60" s="34">
        <f t="shared" si="6"/>
        <v>4.6888110331412269E-2</v>
      </c>
      <c r="L60" s="37">
        <f t="shared" si="6"/>
        <v>9.3874720299394143E-2</v>
      </c>
      <c r="M60" s="37">
        <f t="shared" si="3"/>
        <v>0.12700916156717856</v>
      </c>
    </row>
    <row r="61" spans="2:13" x14ac:dyDescent="0.25">
      <c r="B61" s="17" t="s">
        <v>19</v>
      </c>
      <c r="C61" s="18" t="s">
        <v>1</v>
      </c>
      <c r="D61" s="36">
        <f t="shared" si="4"/>
        <v>0.18456340530998272</v>
      </c>
      <c r="E61" s="36">
        <f t="shared" si="4"/>
        <v>4.5315029015830399E-2</v>
      </c>
      <c r="F61" s="36">
        <f t="shared" si="4"/>
        <v>0.18482422308349578</v>
      </c>
      <c r="G61" s="36">
        <f t="shared" si="4"/>
        <v>0.15133326028707184</v>
      </c>
      <c r="H61" s="36">
        <f t="shared" si="4"/>
        <v>5.9688992938578878E-2</v>
      </c>
      <c r="I61" s="36">
        <f t="shared" si="4"/>
        <v>8.159548417525242E-2</v>
      </c>
      <c r="J61" s="33">
        <f t="shared" si="5"/>
        <v>0.1253160817219745</v>
      </c>
      <c r="K61" s="34">
        <f t="shared" si="6"/>
        <v>5.0734835425037206E-2</v>
      </c>
      <c r="L61" s="37">
        <f t="shared" si="6"/>
        <v>2.78132792320962E-2</v>
      </c>
      <c r="M61" s="37">
        <f t="shared" si="3"/>
        <v>0.10124273235436888</v>
      </c>
    </row>
    <row r="62" spans="2:13" x14ac:dyDescent="0.25">
      <c r="B62" s="22" t="s">
        <v>20</v>
      </c>
      <c r="C62" s="23" t="s">
        <v>1</v>
      </c>
      <c r="D62" s="39">
        <f t="shared" si="4"/>
        <v>0.17940448247806473</v>
      </c>
      <c r="E62" s="39">
        <f t="shared" si="4"/>
        <v>0.22249904463182335</v>
      </c>
      <c r="F62" s="39">
        <f t="shared" si="4"/>
        <v>0.21952298792246006</v>
      </c>
      <c r="G62" s="39">
        <f t="shared" si="4"/>
        <v>0.23158865375716964</v>
      </c>
      <c r="H62" s="39">
        <f t="shared" si="4"/>
        <v>-0.1435043030748604</v>
      </c>
      <c r="I62" s="39">
        <f t="shared" si="4"/>
        <v>8.2812084062194424E-2</v>
      </c>
      <c r="J62" s="33">
        <f t="shared" si="5"/>
        <v>0.12490438486735234</v>
      </c>
      <c r="K62" s="34">
        <f t="shared" si="6"/>
        <v>3.5696704959401471E-2</v>
      </c>
      <c r="L62" s="40">
        <f t="shared" si="6"/>
        <v>0.14013688486861864</v>
      </c>
      <c r="M62" s="40">
        <f t="shared" si="3"/>
        <v>0.12145121383024714</v>
      </c>
    </row>
    <row r="63" spans="2:13" x14ac:dyDescent="0.25">
      <c r="B63" s="17" t="s">
        <v>21</v>
      </c>
      <c r="C63" s="18" t="s">
        <v>1</v>
      </c>
      <c r="D63" s="36">
        <f t="shared" si="4"/>
        <v>0.13284691327259801</v>
      </c>
      <c r="E63" s="36">
        <f t="shared" si="4"/>
        <v>0.10599566308348085</v>
      </c>
      <c r="F63" s="36">
        <f t="shared" si="4"/>
        <v>0.15140306097577616</v>
      </c>
      <c r="G63" s="36">
        <f t="shared" si="4"/>
        <v>6.9053784236454918E-2</v>
      </c>
      <c r="H63" s="36">
        <f t="shared" si="4"/>
        <v>7.8989868747569192E-2</v>
      </c>
      <c r="I63" s="36">
        <f t="shared" si="4"/>
        <v>0.12135017318257368</v>
      </c>
      <c r="J63" s="33">
        <f t="shared" si="5"/>
        <v>9.4271605946388837E-2</v>
      </c>
      <c r="K63" s="34">
        <f t="shared" si="6"/>
        <v>7.1877185679619648E-2</v>
      </c>
      <c r="L63" s="37">
        <f t="shared" si="6"/>
        <v>9.2203580916661032E-2</v>
      </c>
      <c r="M63" s="37">
        <f t="shared" si="3"/>
        <v>0.10199909289345804</v>
      </c>
    </row>
    <row r="64" spans="2:13" x14ac:dyDescent="0.25">
      <c r="B64" s="17" t="s">
        <v>22</v>
      </c>
      <c r="C64" s="18" t="s">
        <v>1</v>
      </c>
      <c r="D64" s="36">
        <f t="shared" si="4"/>
        <v>0.17139535987094945</v>
      </c>
      <c r="E64" s="36">
        <f t="shared" si="4"/>
        <v>0.20095587192936271</v>
      </c>
      <c r="F64" s="36">
        <f t="shared" si="4"/>
        <v>0.10504704731712255</v>
      </c>
      <c r="G64" s="36">
        <f t="shared" si="4"/>
        <v>0.6361444496158335</v>
      </c>
      <c r="H64" s="36">
        <f t="shared" si="4"/>
        <v>-2.4473274326378691E-2</v>
      </c>
      <c r="I64" s="36">
        <f t="shared" si="4"/>
        <v>3.642451601064578E-2</v>
      </c>
      <c r="J64" s="33">
        <f t="shared" si="5"/>
        <v>7.6654133785113654E-2</v>
      </c>
      <c r="K64" s="34">
        <f t="shared" si="6"/>
        <v>0.4180800157649649</v>
      </c>
      <c r="L64" s="37">
        <f t="shared" si="6"/>
        <v>-5.5356004603937636E-2</v>
      </c>
      <c r="M64" s="37">
        <f t="shared" si="3"/>
        <v>0.17387467948485291</v>
      </c>
    </row>
    <row r="65" spans="2:14" x14ac:dyDescent="0.25">
      <c r="B65" s="22" t="s">
        <v>23</v>
      </c>
      <c r="C65" s="23" t="s">
        <v>1</v>
      </c>
      <c r="D65" s="39">
        <f t="shared" si="4"/>
        <v>0.11919483154466315</v>
      </c>
      <c r="E65" s="39">
        <f t="shared" si="4"/>
        <v>0.37219842186113539</v>
      </c>
      <c r="F65" s="39">
        <f t="shared" si="4"/>
        <v>-0.14456666852088784</v>
      </c>
      <c r="G65" s="39">
        <f t="shared" si="4"/>
        <v>0.27224547856126802</v>
      </c>
      <c r="H65" s="39">
        <f t="shared" si="4"/>
        <v>-2.5907563347346563E-2</v>
      </c>
      <c r="I65" s="39">
        <f t="shared" si="4"/>
        <v>0.10779338807704164</v>
      </c>
      <c r="J65" s="33">
        <f t="shared" si="5"/>
        <v>3.1086881512176978E-2</v>
      </c>
      <c r="K65" s="34">
        <f t="shared" si="6"/>
        <v>-0.2831671911247905</v>
      </c>
      <c r="L65" s="40">
        <f t="shared" si="6"/>
        <v>5.2877798694276335E-2</v>
      </c>
      <c r="M65" s="40">
        <f t="shared" si="3"/>
        <v>5.5750597473059625E-2</v>
      </c>
    </row>
    <row r="66" spans="2:14" x14ac:dyDescent="0.25">
      <c r="B66" s="17" t="s">
        <v>24</v>
      </c>
      <c r="C66" s="18" t="s">
        <v>1</v>
      </c>
      <c r="D66" s="36">
        <f t="shared" si="4"/>
        <v>0.10199951673311602</v>
      </c>
      <c r="E66" s="36">
        <f t="shared" si="4"/>
        <v>-3.479512128271911E-2</v>
      </c>
      <c r="F66" s="36">
        <f t="shared" si="4"/>
        <v>0.11774644687708546</v>
      </c>
      <c r="G66" s="36">
        <f t="shared" si="4"/>
        <v>7.1490269803363704E-2</v>
      </c>
      <c r="H66" s="36">
        <f t="shared" si="4"/>
        <v>0.1774587443095601</v>
      </c>
      <c r="I66" s="36">
        <f t="shared" si="4"/>
        <v>0.19279014892218149</v>
      </c>
      <c r="J66" s="33">
        <f t="shared" si="5"/>
        <v>1.8957596724372028E-2</v>
      </c>
      <c r="K66" s="34">
        <f t="shared" si="6"/>
        <v>0.10458517996934935</v>
      </c>
      <c r="L66" s="37">
        <f t="shared" si="6"/>
        <v>4.0197990100494962E-2</v>
      </c>
      <c r="M66" s="37">
        <f t="shared" si="3"/>
        <v>8.7825641350756004E-2</v>
      </c>
    </row>
    <row r="67" spans="2:14" x14ac:dyDescent="0.25">
      <c r="B67" s="26" t="s">
        <v>25</v>
      </c>
      <c r="C67" s="14" t="s">
        <v>1</v>
      </c>
      <c r="D67" s="33">
        <f t="shared" si="4"/>
        <v>0.16507322029274607</v>
      </c>
      <c r="E67" s="33">
        <f t="shared" si="4"/>
        <v>0.13020114015896711</v>
      </c>
      <c r="F67" s="33">
        <f t="shared" si="4"/>
        <v>0.12090208412868231</v>
      </c>
      <c r="G67" s="33">
        <f t="shared" si="4"/>
        <v>0.14900188973323303</v>
      </c>
      <c r="H67" s="33">
        <f t="shared" si="4"/>
        <v>5.6040829515797475E-2</v>
      </c>
      <c r="I67" s="33">
        <f t="shared" si="4"/>
        <v>0.11236865120181005</v>
      </c>
      <c r="J67" s="33">
        <f t="shared" si="5"/>
        <v>4.5650286456329292E-2</v>
      </c>
      <c r="K67" s="34">
        <f t="shared" si="6"/>
        <v>0.11270836039900978</v>
      </c>
      <c r="L67" s="34">
        <f t="shared" si="6"/>
        <v>-1.0839998798131689E-2</v>
      </c>
      <c r="M67" s="34">
        <f t="shared" si="3"/>
        <v>9.790071812093816E-2</v>
      </c>
    </row>
    <row r="68" spans="2:14" x14ac:dyDescent="0.25">
      <c r="B68" s="44" t="s">
        <v>27</v>
      </c>
      <c r="C68" s="49" t="s">
        <v>1</v>
      </c>
      <c r="D68" s="36">
        <f t="shared" si="4"/>
        <v>0.1753581175623069</v>
      </c>
      <c r="E68" s="36">
        <f t="shared" si="4"/>
        <v>8.6242333073533128E-2</v>
      </c>
      <c r="F68" s="36">
        <f t="shared" si="4"/>
        <v>7.91903014125237E-2</v>
      </c>
      <c r="G68" s="36">
        <f t="shared" si="4"/>
        <v>7.8056070161856006E-2</v>
      </c>
      <c r="H68" s="36">
        <f t="shared" si="4"/>
        <v>2.1972577123197778E-2</v>
      </c>
      <c r="I68" s="36">
        <f t="shared" si="4"/>
        <v>5.237475170866257E-2</v>
      </c>
      <c r="J68" s="33">
        <f t="shared" si="5"/>
        <v>7.9171422385174051E-2</v>
      </c>
      <c r="K68" s="34">
        <f t="shared" si="6"/>
        <v>8.3380376195575145E-2</v>
      </c>
      <c r="L68" s="37">
        <f t="shared" si="6"/>
        <v>9.4267793482947226E-2</v>
      </c>
      <c r="M68" s="37">
        <f t="shared" si="3"/>
        <v>8.3334860345086276E-2</v>
      </c>
      <c r="N68" s="51"/>
    </row>
    <row r="69" spans="2:14" x14ac:dyDescent="0.25">
      <c r="B69" s="26" t="s">
        <v>28</v>
      </c>
      <c r="C69" s="14" t="s">
        <v>1</v>
      </c>
      <c r="D69" s="33">
        <f t="shared" si="4"/>
        <v>0.16632963583111304</v>
      </c>
      <c r="E69" s="33">
        <f t="shared" si="4"/>
        <v>0.12478950961635427</v>
      </c>
      <c r="F69" s="33">
        <f t="shared" si="4"/>
        <v>0.1159430572845781</v>
      </c>
      <c r="G69" s="33">
        <f t="shared" si="4"/>
        <v>0.14084507652825295</v>
      </c>
      <c r="H69" s="33">
        <f t="shared" si="4"/>
        <v>5.2339495831102534E-2</v>
      </c>
      <c r="I69" s="33">
        <f t="shared" si="4"/>
        <v>0.10603872208475673</v>
      </c>
      <c r="J69" s="33">
        <f t="shared" si="5"/>
        <v>4.9015484060245917E-2</v>
      </c>
      <c r="K69" s="34">
        <f t="shared" si="6"/>
        <v>0.10967947671921063</v>
      </c>
      <c r="L69" s="34">
        <f t="shared" si="6"/>
        <v>-2.420324216871883E-4</v>
      </c>
      <c r="M69" s="34">
        <f t="shared" si="3"/>
        <v>9.6082047281547442E-2</v>
      </c>
      <c r="N69" s="52"/>
    </row>
    <row r="70" spans="2:14" x14ac:dyDescent="0.25">
      <c r="B70" s="42" t="s">
        <v>26</v>
      </c>
    </row>
    <row r="73" spans="2:14" x14ac:dyDescent="0.25">
      <c r="I73" s="53">
        <f>SUM(M57,M58,M62,M65)</f>
        <v>0.45180755999572136</v>
      </c>
      <c r="J73" s="53"/>
      <c r="K73" s="53"/>
      <c r="L73" s="53"/>
    </row>
  </sheetData>
  <mergeCells count="2">
    <mergeCell ref="B1:N1"/>
    <mergeCell ref="B44:M44"/>
  </mergeCells>
  <pageMargins left="0.39370078740157483" right="0.39370078740157483" top="0.39370078740157483" bottom="0.39370078740157483" header="0.31496062992125984" footer="0.31496062992125984"/>
  <pageSetup paperSize="9" scale="90" orientation="landscape" verticalDpi="0" r:id="rId1"/>
  <ignoredErrors>
    <ignoredError sqref="C26:H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PIB_MS</vt:lpstr>
    </vt:vector>
  </TitlesOfParts>
  <Company>Fundtur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Dax Peres Goulart</dc:creator>
  <cp:lastModifiedBy>Danielle Cardoso de Moura</cp:lastModifiedBy>
  <dcterms:created xsi:type="dcterms:W3CDTF">2019-03-22T19:50:22Z</dcterms:created>
  <dcterms:modified xsi:type="dcterms:W3CDTF">2022-04-01T18:23:13Z</dcterms:modified>
</cp:coreProperties>
</file>